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7.0 Apoyo\7.5 Control de registros\Formatos\"/>
    </mc:Choice>
  </mc:AlternateContent>
  <bookViews>
    <workbookView xWindow="0" yWindow="0" windowWidth="19200" windowHeight="6470" tabRatio="745" firstSheet="2" activeTab="2"/>
  </bookViews>
  <sheets>
    <sheet name="2015" sheetId="1" state="hidden" r:id="rId1"/>
    <sheet name="Mantenimiento 2015" sheetId="2" state="hidden" r:id="rId2"/>
    <sheet name="PASSO 2022 - Obj. 1" sheetId="4" r:id="rId3"/>
    <sheet name="PASSO 2022 - Obj. 2" sheetId="10" r:id="rId4"/>
    <sheet name="PASSO 2022 - Obj. 3" sheetId="11" r:id="rId5"/>
    <sheet name="PASSO 2022 - Obj. 4" sheetId="12" r:id="rId6"/>
    <sheet name="Resumen Cumplimiento" sheetId="9" r:id="rId7"/>
  </sheets>
  <definedNames>
    <definedName name="_xlnm._FilterDatabase" localSheetId="0" hidden="1">'2015'!$A$13:$CU$65</definedName>
    <definedName name="_xlnm._FilterDatabase" localSheetId="1" hidden="1">'Mantenimiento 2015'!$A$13:$CS$60</definedName>
    <definedName name="_xlnm._FilterDatabase" localSheetId="2" hidden="1">'PASSO 2022 - Obj. 1'!$A$26:$CR$30</definedName>
    <definedName name="_xlnm._FilterDatabase" localSheetId="3" hidden="1">'PASSO 2022 - Obj. 2'!$A$26:$CR$30</definedName>
    <definedName name="_xlnm._FilterDatabase" localSheetId="4" hidden="1">'PASSO 2022 - Obj. 3'!$A$26:$CR$30</definedName>
    <definedName name="_xlnm._FilterDatabase" localSheetId="5" hidden="1">'PASSO 2022 - Obj. 4'!$A$26:$CR$30</definedName>
    <definedName name="_xlnm._FilterDatabase" localSheetId="6" hidden="1">'Resumen Cumplimiento'!#REF!</definedName>
    <definedName name="_xlnm.Print_Area" localSheetId="0">'2015'!$A$1:$BL$68</definedName>
    <definedName name="_xlnm.Print_Area" localSheetId="1">'Mantenimiento 2015'!$A$1:$BL$60</definedName>
    <definedName name="_xlnm.Print_Area" localSheetId="2">'PASSO 2022 - Obj. 1'!$A$1:$BK$30</definedName>
    <definedName name="_xlnm.Print_Area" localSheetId="3">'PASSO 2022 - Obj. 2'!$A$1:$BK$30</definedName>
    <definedName name="_xlnm.Print_Area" localSheetId="4">'PASSO 2022 - Obj. 3'!$A$1:$BK$30</definedName>
    <definedName name="_xlnm.Print_Area" localSheetId="5">'PASSO 2022 - Obj. 4'!$A$1:$BK$30</definedName>
    <definedName name="_xlnm.Print_Area" localSheetId="6">'Resumen Cumplimiento'!$A$1:$P$19</definedName>
    <definedName name="_xlnm.Print_Titles" localSheetId="0">'2015'!$1:$13</definedName>
    <definedName name="_xlnm.Print_Titles" localSheetId="1">'Mantenimiento 2015'!$1:$13</definedName>
    <definedName name="_xlnm.Print_Titles" localSheetId="2">'PASSO 2022 - Obj. 1'!$1:$25</definedName>
    <definedName name="_xlnm.Print_Titles" localSheetId="3">'PASSO 2022 - Obj. 2'!$1:$25</definedName>
    <definedName name="_xlnm.Print_Titles" localSheetId="4">'PASSO 2022 - Obj. 3'!$1:$25</definedName>
    <definedName name="_xlnm.Print_Titles" localSheetId="5">'PASSO 2022 - Obj. 4'!$1:$25</definedName>
    <definedName name="_xlnm.Print_Titles" localSheetId="6">'Resumen Cumplimiento'!$1:$7</definedName>
  </definedNames>
  <calcPr calcId="162913"/>
</workbook>
</file>

<file path=xl/calcChain.xml><?xml version="1.0" encoding="utf-8"?>
<calcChain xmlns="http://schemas.openxmlformats.org/spreadsheetml/2006/main">
  <c r="Q14" i="9" l="1"/>
  <c r="E8" i="9" l="1"/>
  <c r="E10" i="9"/>
  <c r="Q17" i="9"/>
  <c r="Q18" i="9" s="1"/>
  <c r="Q16" i="9"/>
  <c r="Q15" i="9"/>
  <c r="P19" i="9" l="1"/>
  <c r="P18" i="9" s="1"/>
  <c r="O18" i="9"/>
  <c r="N18" i="9"/>
  <c r="M18" i="9"/>
  <c r="L18" i="9"/>
  <c r="K18" i="9"/>
  <c r="J18" i="9"/>
  <c r="I18" i="9"/>
  <c r="H18" i="9"/>
  <c r="G18" i="9"/>
  <c r="F18" i="9"/>
  <c r="E18" i="9"/>
  <c r="D18" i="9"/>
  <c r="O16" i="9"/>
  <c r="L16" i="9"/>
  <c r="K17" i="9"/>
  <c r="BI36" i="12"/>
  <c r="P17" i="9" s="1"/>
  <c r="BE36" i="12"/>
  <c r="O17" i="9" s="1"/>
  <c r="BA36" i="12"/>
  <c r="N17" i="9" s="1"/>
  <c r="AW36" i="12"/>
  <c r="M17" i="9" s="1"/>
  <c r="AS36" i="12"/>
  <c r="L17" i="9" s="1"/>
  <c r="AO36" i="12"/>
  <c r="AK36" i="12"/>
  <c r="J17" i="9" s="1"/>
  <c r="AG36" i="12"/>
  <c r="I17" i="9" s="1"/>
  <c r="AC36" i="12"/>
  <c r="H17" i="9" s="1"/>
  <c r="Y36" i="12"/>
  <c r="G17" i="9" s="1"/>
  <c r="U36" i="12"/>
  <c r="F17" i="9" s="1"/>
  <c r="Q36" i="12"/>
  <c r="E17" i="9" s="1"/>
  <c r="M36" i="12"/>
  <c r="D17" i="9" s="1"/>
  <c r="K36" i="12"/>
  <c r="BI35" i="12"/>
  <c r="BI34" i="12"/>
  <c r="BI33" i="12"/>
  <c r="BI32" i="12"/>
  <c r="BI31" i="12"/>
  <c r="BI30" i="12"/>
  <c r="BI29" i="12"/>
  <c r="BI28" i="12"/>
  <c r="BI27" i="12"/>
  <c r="BI26" i="12"/>
  <c r="BI36" i="11"/>
  <c r="P16" i="9" s="1"/>
  <c r="BE36" i="11"/>
  <c r="BA36" i="11"/>
  <c r="N16" i="9" s="1"/>
  <c r="AW36" i="11"/>
  <c r="M16" i="9" s="1"/>
  <c r="AS36" i="11"/>
  <c r="AO36" i="11"/>
  <c r="K16" i="9" s="1"/>
  <c r="AK36" i="11"/>
  <c r="J16" i="9" s="1"/>
  <c r="AG36" i="11"/>
  <c r="I16" i="9" s="1"/>
  <c r="AC36" i="11"/>
  <c r="H16" i="9" s="1"/>
  <c r="Y36" i="11"/>
  <c r="G16" i="9" s="1"/>
  <c r="U36" i="11"/>
  <c r="F16" i="9" s="1"/>
  <c r="Q36" i="11"/>
  <c r="E16" i="9" s="1"/>
  <c r="M36" i="11"/>
  <c r="D16" i="9" s="1"/>
  <c r="K36" i="11"/>
  <c r="BI35" i="11"/>
  <c r="BI34" i="11"/>
  <c r="BI33" i="11"/>
  <c r="BI32" i="11"/>
  <c r="BI31" i="11"/>
  <c r="BI30" i="11"/>
  <c r="BI29" i="11"/>
  <c r="BI28" i="11"/>
  <c r="BI27" i="11"/>
  <c r="BI26" i="11"/>
  <c r="BI36" i="10"/>
  <c r="P15" i="9" s="1"/>
  <c r="BE36" i="10"/>
  <c r="O15" i="9" s="1"/>
  <c r="BA36" i="10"/>
  <c r="N15" i="9" s="1"/>
  <c r="AW36" i="10"/>
  <c r="M15" i="9" s="1"/>
  <c r="AS36" i="10"/>
  <c r="L15" i="9" s="1"/>
  <c r="AO36" i="10"/>
  <c r="K15" i="9" s="1"/>
  <c r="AK36" i="10"/>
  <c r="J15" i="9" s="1"/>
  <c r="AG36" i="10"/>
  <c r="I15" i="9" s="1"/>
  <c r="AC36" i="10"/>
  <c r="H15" i="9" s="1"/>
  <c r="Y36" i="10"/>
  <c r="G15" i="9" s="1"/>
  <c r="U36" i="10"/>
  <c r="F15" i="9" s="1"/>
  <c r="Q36" i="10"/>
  <c r="E15" i="9" s="1"/>
  <c r="M36" i="10"/>
  <c r="D15" i="9" s="1"/>
  <c r="K36" i="10"/>
  <c r="BI35" i="10"/>
  <c r="BI34" i="10"/>
  <c r="BI33" i="10"/>
  <c r="BI32" i="10"/>
  <c r="BI31" i="10"/>
  <c r="BI30" i="10"/>
  <c r="BI29" i="10"/>
  <c r="BI28" i="10"/>
  <c r="BI27" i="10"/>
  <c r="BI26" i="10"/>
  <c r="K36" i="4"/>
  <c r="M36" i="4" l="1"/>
  <c r="D14" i="9" s="1"/>
  <c r="BI36" i="4" l="1"/>
  <c r="P14" i="9" s="1"/>
  <c r="U36" i="4"/>
  <c r="F14" i="9" s="1"/>
  <c r="Y36" i="4"/>
  <c r="G14" i="9" s="1"/>
  <c r="AC36" i="4"/>
  <c r="H14" i="9" s="1"/>
  <c r="AG36" i="4"/>
  <c r="I14" i="9" s="1"/>
  <c r="AK36" i="4"/>
  <c r="J14" i="9" s="1"/>
  <c r="AO36" i="4"/>
  <c r="K14" i="9" s="1"/>
  <c r="AS36" i="4"/>
  <c r="L14" i="9" s="1"/>
  <c r="AW36" i="4"/>
  <c r="M14" i="9" s="1"/>
  <c r="BA36" i="4"/>
  <c r="N14" i="9" s="1"/>
  <c r="BE36" i="4"/>
  <c r="O14" i="9" s="1"/>
  <c r="Q36" i="4"/>
  <c r="E14" i="9" l="1"/>
  <c r="BI27" i="4"/>
  <c r="BI28" i="4"/>
  <c r="BI29" i="4"/>
  <c r="BI30" i="4"/>
  <c r="BI31" i="4"/>
  <c r="BI32" i="4"/>
  <c r="BI33" i="4"/>
  <c r="BI34" i="4"/>
  <c r="BI35" i="4"/>
  <c r="BI26" i="4"/>
  <c r="L58" i="2" l="1"/>
  <c r="BK58" i="2"/>
  <c r="BK23" i="1"/>
  <c r="BK22" i="1"/>
  <c r="L66" i="1"/>
  <c r="BK61" i="1"/>
  <c r="BK60" i="1"/>
  <c r="BK59" i="1"/>
  <c r="BK58" i="1"/>
  <c r="BK57" i="1"/>
  <c r="BK56" i="1"/>
  <c r="BK55" i="1"/>
  <c r="BK54" i="1"/>
  <c r="BK53" i="1"/>
  <c r="BK52" i="1"/>
  <c r="BK51" i="1"/>
  <c r="BK49" i="1"/>
  <c r="BK48" i="1"/>
  <c r="BK41" i="1"/>
  <c r="BK40" i="1"/>
  <c r="BK37" i="1"/>
  <c r="BK29" i="1"/>
  <c r="BK28" i="1"/>
  <c r="BK26" i="1"/>
  <c r="BK25" i="1"/>
  <c r="BK24" i="1"/>
  <c r="BK20" i="1"/>
  <c r="BK19" i="1"/>
  <c r="BK15" i="1"/>
  <c r="BK66" i="1" l="1"/>
</calcChain>
</file>

<file path=xl/comments1.xml><?xml version="1.0" encoding="utf-8"?>
<comments xmlns="http://schemas.openxmlformats.org/spreadsheetml/2006/main">
  <authors>
    <author>GoldFields</author>
  </authors>
  <commentList>
    <comment ref="M23" authorId="0" shapeId="0">
      <text>
        <r>
          <rPr>
            <b/>
            <sz val="9"/>
            <color indexed="81"/>
            <rFont val="Tahoma"/>
            <family val="2"/>
          </rPr>
          <t>GoldFields:</t>
        </r>
        <r>
          <rPr>
            <sz val="9"/>
            <color indexed="81"/>
            <rFont val="Tahoma"/>
            <family val="2"/>
          </rPr>
          <t xml:space="preserve">
0: PROGRAMADO
1: EJECUTADO</t>
        </r>
      </text>
    </comment>
  </commentList>
</comments>
</file>

<file path=xl/comments2.xml><?xml version="1.0" encoding="utf-8"?>
<comments xmlns="http://schemas.openxmlformats.org/spreadsheetml/2006/main">
  <authors>
    <author>GoldFields</author>
  </authors>
  <commentList>
    <comment ref="M23" authorId="0" shapeId="0">
      <text>
        <r>
          <rPr>
            <b/>
            <sz val="9"/>
            <color indexed="81"/>
            <rFont val="Tahoma"/>
            <family val="2"/>
          </rPr>
          <t>GoldFields:</t>
        </r>
        <r>
          <rPr>
            <sz val="9"/>
            <color indexed="81"/>
            <rFont val="Tahoma"/>
            <family val="2"/>
          </rPr>
          <t xml:space="preserve">
0: PROGRAMADO
1: EJECUTADO</t>
        </r>
      </text>
    </comment>
  </commentList>
</comments>
</file>

<file path=xl/comments3.xml><?xml version="1.0" encoding="utf-8"?>
<comments xmlns="http://schemas.openxmlformats.org/spreadsheetml/2006/main">
  <authors>
    <author>GoldFields</author>
  </authors>
  <commentList>
    <comment ref="M23" authorId="0" shapeId="0">
      <text>
        <r>
          <rPr>
            <b/>
            <sz val="9"/>
            <color indexed="81"/>
            <rFont val="Tahoma"/>
            <family val="2"/>
          </rPr>
          <t>GoldFields:</t>
        </r>
        <r>
          <rPr>
            <sz val="9"/>
            <color indexed="81"/>
            <rFont val="Tahoma"/>
            <family val="2"/>
          </rPr>
          <t xml:space="preserve">
0: PROGRAMADO
1: EJECUTADO</t>
        </r>
      </text>
    </comment>
  </commentList>
</comments>
</file>

<file path=xl/comments4.xml><?xml version="1.0" encoding="utf-8"?>
<comments xmlns="http://schemas.openxmlformats.org/spreadsheetml/2006/main">
  <authors>
    <author>GoldFields</author>
  </authors>
  <commentList>
    <comment ref="M23" authorId="0" shapeId="0">
      <text>
        <r>
          <rPr>
            <b/>
            <sz val="9"/>
            <color indexed="81"/>
            <rFont val="Tahoma"/>
            <family val="2"/>
          </rPr>
          <t>GoldFields:</t>
        </r>
        <r>
          <rPr>
            <sz val="9"/>
            <color indexed="81"/>
            <rFont val="Tahoma"/>
            <family val="2"/>
          </rPr>
          <t xml:space="preserve">
0: PROGRAMADO
1: EJECUTADO</t>
        </r>
      </text>
    </comment>
  </commentList>
</comments>
</file>

<file path=xl/sharedStrings.xml><?xml version="1.0" encoding="utf-8"?>
<sst xmlns="http://schemas.openxmlformats.org/spreadsheetml/2006/main" count="3036" uniqueCount="356">
  <si>
    <t>U.E.A. CAROLINA I
CERRO CORONA</t>
  </si>
  <si>
    <r>
      <t>Código:</t>
    </r>
    <r>
      <rPr>
        <sz val="11"/>
        <rFont val="Arial"/>
        <family val="2"/>
      </rPr>
      <t xml:space="preserve"> SSYMA-M01.01-F01</t>
    </r>
  </si>
  <si>
    <t>FECHA DE ACTUALIZACIÓN:</t>
  </si>
  <si>
    <t xml:space="preserve"> </t>
  </si>
  <si>
    <t>SISTEMA DE GESTIÓN:</t>
  </si>
  <si>
    <t>Seguridad y Salud Ocupacional</t>
  </si>
  <si>
    <t>Nº</t>
  </si>
  <si>
    <t>COMPROMISO DE LA POLÍTICA</t>
  </si>
  <si>
    <t>OBJETIVOS</t>
  </si>
  <si>
    <t>INDICADOR</t>
  </si>
  <si>
    <t xml:space="preserve">META </t>
  </si>
  <si>
    <t>FRECUENCIA DE MEDICIÓN</t>
  </si>
  <si>
    <t>ACCIONES DEL PROGRAMA</t>
  </si>
  <si>
    <t>PLAZO</t>
  </si>
  <si>
    <t>RESPONSABLE</t>
  </si>
  <si>
    <t>GANTT</t>
  </si>
  <si>
    <t>REGISTRO/EVIDENCIA DEL CUMPLIMIENTO</t>
  </si>
  <si>
    <t>% CUMPLIMIENTO</t>
  </si>
  <si>
    <t>OBSERVACIONES</t>
  </si>
  <si>
    <t>E</t>
  </si>
  <si>
    <t>F</t>
  </si>
  <si>
    <t>M</t>
  </si>
  <si>
    <t>A</t>
  </si>
  <si>
    <t>J</t>
  </si>
  <si>
    <t>S</t>
  </si>
  <si>
    <t>O</t>
  </si>
  <si>
    <t>N</t>
  </si>
  <si>
    <t>D</t>
  </si>
  <si>
    <t>Prevenir las lesiones y enfermedades ocupacionales de nuestro personal, contratistas y visitantes que tengan acceso a nuestras operaciones y actividades administrativas, especialmente la exposición ocupacional a polvo y ruido.</t>
  </si>
  <si>
    <t>Índice de Frecuencia de Incidentes Fatales</t>
  </si>
  <si>
    <t>Mensual/Anual</t>
  </si>
  <si>
    <t>Horas de personal</t>
  </si>
  <si>
    <t>Jefe de Servicios Médicos y Bienestar</t>
  </si>
  <si>
    <t>En evaluación</t>
  </si>
  <si>
    <t>Gerente de Mina</t>
  </si>
  <si>
    <t>Índice de Frecuencia de Incidentes con Tiempo Perdido</t>
  </si>
  <si>
    <t>Gerente de SSO</t>
  </si>
  <si>
    <t>Gerente de Procesos</t>
  </si>
  <si>
    <t>Jefe de SSO _ Proyectos</t>
  </si>
  <si>
    <t>Índice de Frecuencia de Incidentes con Tratamiento Medico</t>
  </si>
  <si>
    <t>Contar con un Sistema Integrado de Gestión de Seguridad, Salud Ocupacional y Medio Ambiente basado en la identificación continua de peligros y aspectos ambientales, evaluación de riesgos y valoración de aspectos ambientales, que prioricen los controles para las actividades de alto riesgo y para los aspectos ambientales significativos.</t>
  </si>
  <si>
    <t>Mensual</t>
  </si>
  <si>
    <t>Capacitar en Seguridad, Salud Ocupacional y Medio Ambiente a todo su personal y contratistas para el cumplimiento de sus obligaciones y responsabilidades.</t>
  </si>
  <si>
    <t>Jefe de SSO</t>
  </si>
  <si>
    <t>Coordinador de Higiene Industrial</t>
  </si>
  <si>
    <t>Anual</t>
  </si>
  <si>
    <t>Ejecutado</t>
  </si>
  <si>
    <t>Facilitar que los operadores de equipos críticos del área de mina (camión de acarreo/camión frontal) pernocten en campamento Cerro Corona</t>
  </si>
  <si>
    <t>OBJETIVOS, METAS Y PROGRAMA DE SEGURIDAD, 
SALUD OCUPACIONALY MEDIO AMBIENTE</t>
  </si>
  <si>
    <t>---</t>
  </si>
  <si>
    <t>LÍNEA BASE 
CY 2013
(Ene - Dic)</t>
  </si>
  <si>
    <t>Ene - Dic 2014</t>
  </si>
  <si>
    <t>Jefe de seguridad - Proyectos</t>
  </si>
  <si>
    <t>Evaluar la aplicación del sistema  OSPAT para prevención de fatiga en las áreas de  en mina y presa operaciones</t>
  </si>
  <si>
    <t>Gerente General</t>
  </si>
  <si>
    <t>feb - dic 2014</t>
  </si>
  <si>
    <t>ene - dic 2014</t>
  </si>
  <si>
    <t>ene - jun 2014</t>
  </si>
  <si>
    <t>Mejorar las competencias y liderazgo de la supervisión de Seguridad y Salud Ocupacional de las empresas contratistas de Cerro Corona</t>
  </si>
  <si>
    <t>Asistente de SSO</t>
  </si>
  <si>
    <t>Ampliar las evaluaciones de riesgos psicosociales para el personal de Gold Fields La Cima S.A. y contratistas</t>
  </si>
  <si>
    <r>
      <rPr>
        <u/>
        <sz val="12"/>
        <rFont val="Arial"/>
        <family val="2"/>
      </rPr>
      <t>N° EMO realizado</t>
    </r>
    <r>
      <rPr>
        <sz val="12"/>
        <rFont val="Arial"/>
        <family val="2"/>
      </rPr>
      <t xml:space="preserve"> X 100</t>
    </r>
    <r>
      <rPr>
        <u/>
        <sz val="12"/>
        <rFont val="Arial"/>
        <family val="2"/>
      </rPr>
      <t xml:space="preserve">
</t>
    </r>
    <r>
      <rPr>
        <sz val="12"/>
        <rFont val="Arial"/>
        <family val="2"/>
      </rPr>
      <t>N° Test de riesgo psicosocial ejecutados</t>
    </r>
  </si>
  <si>
    <t>Verificación de la eficacia de los monitoreo</t>
  </si>
  <si>
    <t>Gerente de área</t>
  </si>
  <si>
    <t xml:space="preserve">Coordinador de Higiene Industrial </t>
  </si>
  <si>
    <t>Mejorar los controles para los niveles de exposición a ruido en las áreas de chancado, flotación y molienda de Planta de Procesos, Presa Construcción y Perforación Operaciones Mina.</t>
  </si>
  <si>
    <t>Jefe de Bienestar y salud</t>
  </si>
  <si>
    <t>Realizar reuniones mensuales con los Supervisores del Seguridad y Salud ocupacional de empresas contratistas.</t>
  </si>
  <si>
    <t>RECURSOS
(dólares)</t>
  </si>
  <si>
    <t>Renovación de cerco perimétrico en la zona de los molinos</t>
  </si>
  <si>
    <t>Continuar con las ejecución de las evaluaciones ergonómicas y mejorar los controles en los puestos evaluados de Cerro Corona.</t>
  </si>
  <si>
    <t>Número de incidentes con Alto Potencial de daño a la persona</t>
  </si>
  <si>
    <t>Jefe de SSO - Proyecto</t>
  </si>
  <si>
    <t>Jefatura de SSO</t>
  </si>
  <si>
    <t>Mejorar los controles para la exposición a sílice cristalina en las áreas de Chancado  y Laboratorio de la Planta de Procesos, Presa Construcción, Perforación  y Haul Roads Operaciones Mina.</t>
  </si>
  <si>
    <t>Seguimiento de la implementación de los controles a través de la emisión  de SAC.</t>
  </si>
  <si>
    <t>Incremento de la calidad de los trabajos en las áreas operativas.</t>
  </si>
  <si>
    <t>Incremento de la eficiencia del personal en las áreas operativas</t>
  </si>
  <si>
    <t>Mejora en la gestión de contratista y costos de las áreas operativas</t>
  </si>
  <si>
    <t xml:space="preserve">Evitar paradas no programadas de la planta de procesos por incidentes </t>
  </si>
  <si>
    <t>Incremento de la calidad de los trabajos de las empresas contratitas en las áreas operativas.</t>
  </si>
  <si>
    <t>Mejorar la capacidad de gestión en las empresas contratistas de comunidades</t>
  </si>
  <si>
    <t>Incremento de la eficiencia del personal en las áreas operativas y administrativas</t>
  </si>
  <si>
    <t>Incremento de la eficiencia del personal en las áreas administrativas</t>
  </si>
  <si>
    <t>Evitar contingencias laborales por reclamos al MINTRA debido a enfermedades ocupacionales</t>
  </si>
  <si>
    <t>APORTE A LAS ÁREAS</t>
  </si>
  <si>
    <r>
      <t xml:space="preserve">Versión </t>
    </r>
    <r>
      <rPr>
        <sz val="11"/>
        <rFont val="Arial"/>
        <family val="2"/>
      </rPr>
      <t>02</t>
    </r>
  </si>
  <si>
    <t>Homologar a la supervisión operativa</t>
  </si>
  <si>
    <t>Implementar la herramienta de gestión seguridad basada en el comportamiento para el personal de cerro corona</t>
  </si>
  <si>
    <t>Realizar una Campaña de prevención de la fatiga</t>
  </si>
  <si>
    <t>Contratar personal supervisor de SSO para el seguimiento de actividades de mantenimiento de las empresas contratistas en Cerro Corona</t>
  </si>
  <si>
    <t>Ejecutar un plan de control de áreas grises en cerro corona</t>
  </si>
  <si>
    <t>Revisar el contenido de los cursos del programa de capacitación de SSO (14B) referente al nivel de concientización al personal.</t>
  </si>
  <si>
    <t>Instalar guardas de seguridad en la planta de procesos, de acuerdo a la evaluación realizada para equipos menores por SSO</t>
  </si>
  <si>
    <t>Evaluar la contratación de un Supervisor de SSO para las empresas contratistas de la planta de procesos</t>
  </si>
  <si>
    <t>Evaluar contratar un personal para el seguimiento y cumplimiento continuo del KPI en las áreas operativas de Cerro Corona</t>
  </si>
  <si>
    <t>Realizar cursos de capacitación en SSO, dirigido a los niveles de gerencia de las empresas contratistas de comunidades</t>
  </si>
  <si>
    <t>Realizar dos reuniones de integración con  la participación de la  supervisión de  SSO de las empresas contratistas</t>
  </si>
  <si>
    <t>Realizar evaluaciones ergonómicas al personal de GFLC y Contratistas</t>
  </si>
  <si>
    <t>Evaluar el uso de mouse pad  y soporte de lap top para determinar el diseño mas adecuado a las actividades de GFLC</t>
  </si>
  <si>
    <t>Catalogar los accesorio mouse pad y soporte de lap top definidos en la evaluación</t>
  </si>
  <si>
    <t>Emitir una nota de seguridad para comunicar la implementación del mouse pad y soporte de lap top en GFLC</t>
  </si>
  <si>
    <t>Emitir nota de seguridad para la implementación de las sillas ergonómicas en las áreas de GFLC</t>
  </si>
  <si>
    <t>Elaborar el plan de intervención para el control de los riesgos psicosociales identificado en el informe del año 2013</t>
  </si>
  <si>
    <t>Ejecutar el plan de intervención para el control de los riesgos psicosociales para el personal de GFLC y contratistas</t>
  </si>
  <si>
    <t>Enviar los informes de monitoreo de higiene industrial al SSYMA para su gestión con las áreas involucradas</t>
  </si>
  <si>
    <t>Generar las SAC a las áreas responsables por el incumplimiento de los LMP</t>
  </si>
  <si>
    <t>Verificar mensualmente que los equipos y zonas de riesgo alto identificados en el IPERC estén incluidos en la programación de actividades preventivas de KPI de las áreas operativas de Cerro Corona</t>
  </si>
  <si>
    <t>Evitar paradas no programadas de las actividades por incidentes en las áreas</t>
  </si>
  <si>
    <t>Presentación de Informe de las evaluaciones ergonómicas</t>
  </si>
  <si>
    <t>Realizar seguimiento de la implementación de los controles operacionales, según las observaciones del informe de las evaluaciones ergonómicas</t>
  </si>
  <si>
    <t>Incluir en el contenido de los exámenes médicos ocupacionales del 2014, el test de evaluación de riesgos psicosociales para el personal de GFLC</t>
  </si>
  <si>
    <t>Mejorar los mecanismos de ejecución y difusión de los exámenes medios ocupacionales</t>
  </si>
  <si>
    <t>Elaborar procedimientos operativos para verificar el correcto funcionamiento de los equipos médicos: cabinas audiometrías y rayos X para la evaluación de las clínicas autorizadas</t>
  </si>
  <si>
    <t>Contratar un personal temporal para la entrega y explicación personalizada de los informes de exámenes medios ocupacionales a los trabajadores de GFLC</t>
  </si>
  <si>
    <t>Aplicar los exámenes especiales (biológicos, otros) de acuerdo al puesto de trabajo desempeñado en los exámenes medios ocupacionales</t>
  </si>
  <si>
    <t>Disminución de los incidentes de medio ambiente por derrames de hidrocarburos en equipo - incremento de la disponibilidad mecánica de los equipos en las áreas operativas</t>
  </si>
  <si>
    <r>
      <rPr>
        <u/>
        <sz val="12"/>
        <rFont val="Arial"/>
        <family val="2"/>
      </rPr>
      <t>Actividades ejecutas</t>
    </r>
    <r>
      <rPr>
        <sz val="12"/>
        <rFont val="Arial"/>
        <family val="2"/>
      </rPr>
      <t xml:space="preserve"> x 100
Actividades programas</t>
    </r>
  </si>
  <si>
    <t>X</t>
  </si>
  <si>
    <r>
      <rPr>
        <u/>
        <sz val="12"/>
        <rFont val="Arial"/>
        <family val="2"/>
      </rPr>
      <t>N° de reuniones mensuales ejecutados</t>
    </r>
    <r>
      <rPr>
        <sz val="12"/>
        <rFont val="Arial"/>
        <family val="2"/>
      </rPr>
      <t xml:space="preserve">  x  100
N° de reuniones mensuales programadas
</t>
    </r>
    <r>
      <rPr>
        <u/>
        <sz val="12"/>
        <rFont val="Arial"/>
        <family val="2"/>
      </rPr>
      <t xml:space="preserve">N° de cursos de capacitación ejecutados </t>
    </r>
    <r>
      <rPr>
        <sz val="12"/>
        <rFont val="Arial"/>
        <family val="2"/>
      </rPr>
      <t xml:space="preserve"> x  100
N° de cursos de capacitación programados </t>
    </r>
  </si>
  <si>
    <r>
      <t>Controles nuevos ejecutados</t>
    </r>
    <r>
      <rPr>
        <sz val="12"/>
        <rFont val="Arial"/>
        <family val="2"/>
      </rPr>
      <t xml:space="preserve"> x100
Controles nuevos programados</t>
    </r>
  </si>
  <si>
    <r>
      <t>Fecha de Aprobación:</t>
    </r>
    <r>
      <rPr>
        <sz val="11"/>
        <rFont val="Arial"/>
        <family val="2"/>
      </rPr>
      <t>16/12/2013</t>
    </r>
  </si>
  <si>
    <t>ene - feb 2014</t>
  </si>
  <si>
    <t>Elaborar una cartilla para el estacionamiento de camiones donde se va a incluir los tipos señalización manual a aplicar dentro del almacén Salaverry</t>
  </si>
  <si>
    <t xml:space="preserve">Realizar paradas de seguridad bimestrales con el personal de las contratistas de la operación Salaverry. </t>
  </si>
  <si>
    <t>Superintendente de Concentrado/Supervisor de Tráfico</t>
  </si>
  <si>
    <t>Superintendente de Concentrado/Supervisor de concentrado y de tráfico</t>
  </si>
  <si>
    <t>Coordinador de Higiene/Asistente de SSO</t>
  </si>
  <si>
    <t>Alcanzar el KPI mínimo de cumplimiento (cantidad/calidad) de los niveles de supervisión.</t>
  </si>
  <si>
    <t>Incluir el cumplimiento del KPI como objetivo de SSO en el BSC 2014 de los Gerentes, Superintendente, Jefes y Supervisores incluidos en el Traker</t>
  </si>
  <si>
    <t>Jefes de SSO</t>
  </si>
  <si>
    <t>Revisión de los informes de monitoreo de higiene industrial por parte de la Gerencia de Seguridad y salud ocupacional</t>
  </si>
  <si>
    <t>Realizar paradas de seguridad bimestrales con el personal de GFLC y contratistas de las áreas de Presa Construcción, Planta de procesos, Mina y Servicios Generales en Cerro Corona.</t>
  </si>
  <si>
    <t>Revisión de los criterios de calidad de las Inspecciones Planificadas, Observaciones de tarea y Reuniones grupales.</t>
  </si>
  <si>
    <t>Incluir el cumplimiento de la auditoria especifica como objetivo de SSO en el BSC 2014 del personal que no esta incluido en el Traker.</t>
  </si>
  <si>
    <t>Realizar la verificación aleatoria de calidad de calidad de las Inspecciones Planificadas y Observaciones de Tarea, por la Gerencia General.</t>
  </si>
  <si>
    <t>Realizar seguimiento mensual estricto sobre el cumplimiento del KPI de las áreas operativas.</t>
  </si>
  <si>
    <t>Alcanzar los indicadores de seguridad  para incidentes Fatales, Tiempo Perdido, Tratamiento Médico e Incidentes con Alto Potencial de Daño a la Persona</t>
  </si>
  <si>
    <t>Evitar paradas no programadas de en el almacén de Salaverry</t>
  </si>
  <si>
    <t>98%
Estos resultado se obtuvieron en base a otros criterios de evaluación</t>
  </si>
  <si>
    <t>Socialización de los cambio en la evaluación de  calidad de las Inspecciones Planificadas, Observaciones de Tarea y Reuniones grupales.</t>
  </si>
  <si>
    <t>Se ha realizado la revisión de los cursos del Programa de Capacitación 14 B a cargo del Ing. Alan Cruz, realizado del 27 de enero al 04 de marzo 2014</t>
  </si>
  <si>
    <t>Se ha envido los informes de monitoreo higiene, donde se han identificado incumplimientos, casos: SSO-HI-20131218-CY2013-Procesos, SSO-HI-20140106-CY2014-Procesos, SSO-HI-20140406-CY2014-Mina, SSO-HI-20140113-CY2013- Mina</t>
  </si>
  <si>
    <t>Se han generado las SAC por incumplimiento de LMP, casos: SAPC-SSO-14Q1-0001, SAPC-SSO-14Q1-0005, SAPC-SSO-14Q1-0004, SAPC-SSO-14Q1-0003, SAPC-SSO-14Q2-0001</t>
  </si>
  <si>
    <t>Se viene realizado el seguirmiento de las SAC generdas.</t>
  </si>
  <si>
    <t>Se elaboro la cartilla SEÑALES BÁSICA PARA RETROCEDER, se ha elaborado banners para publicación dentro del Almacen de Salaverry</t>
  </si>
  <si>
    <t>may - dic 2014</t>
  </si>
  <si>
    <t>marzo - julio 2014</t>
  </si>
  <si>
    <t>sep - dic 2014</t>
  </si>
  <si>
    <t>Se ha elaborado el plan de intervención para las recomendaciones del informes de monitoreo de riesgos psicosociales</t>
  </si>
  <si>
    <t>mar- dic 2014</t>
  </si>
  <si>
    <t>Se viene aplicando el plan de intervención para el año 2014</t>
  </si>
  <si>
    <t>Operadores foráneos (no pertenecen al AID) pernocta en campamento y lleguan un día antes del inicio de su guardia. Operadores locales pernoctan en Hualgayoc y se registran físicamente hasta las 9.30pm del día antes del inicio de su guardia.</t>
  </si>
  <si>
    <t>may -jul 2014</t>
  </si>
  <si>
    <t>jul - dic 2014</t>
  </si>
  <si>
    <r>
      <rPr>
        <b/>
        <i/>
        <sz val="12"/>
        <rFont val="Arial"/>
        <family val="2"/>
      </rPr>
      <t>Jul</t>
    </r>
    <r>
      <rPr>
        <sz val="12"/>
        <rFont val="Arial"/>
        <family val="2"/>
      </rPr>
      <t>- dic 2014</t>
    </r>
  </si>
  <si>
    <t xml:space="preserve">Se ha incluido en el BSC de las gerencias de áreas operativas el siguiente objetivo: Ensure safe Operations by preventive </t>
  </si>
  <si>
    <t>Se viene realizando las reuniones con las supervisión de SSO de las empresas contratista</t>
  </si>
  <si>
    <t xml:space="preserve">Se catalogó los productos ergonómicos siguientes:
SOPORTE PARA LAPTOP TIPO RACK   14004862         
SOPORTE PARA LAPTOP VERTICAL
DESCANSO D/MUÑECA NEGRO P/TECLADO         
MOUSE PAD                                 </t>
  </si>
  <si>
    <r>
      <t xml:space="preserve">Aprobado por: </t>
    </r>
    <r>
      <rPr>
        <sz val="10"/>
        <rFont val="Arial"/>
        <family val="2"/>
      </rPr>
      <t>Comité de Seguridad y Salud en el Trabajo</t>
    </r>
  </si>
  <si>
    <r>
      <t xml:space="preserve">Fecha de Aprobación: </t>
    </r>
    <r>
      <rPr>
        <sz val="10"/>
        <rFont val="Arial"/>
        <family val="2"/>
      </rPr>
      <t>17/12/2013</t>
    </r>
  </si>
  <si>
    <t>Se vienen realizado los monitoreos de seguimiento, después de la implementación de los controles</t>
  </si>
  <si>
    <t>Elaborar el estándar medico mínimo requerido para la realización de dosaje de plomo y cadmio por las clínicas autorizadas</t>
  </si>
  <si>
    <t>oct -  dic 2014</t>
  </si>
  <si>
    <t>Se ha incluido dentro del presupuesto 10 inspectores de SSO en el CY 2015, procesos, mina, mantenimiento mecánico y servicios.</t>
  </si>
  <si>
    <r>
      <t xml:space="preserve">Se esta evaluando la metodologia de evaluación dentro de los EMO para que no sea muy extenso y luego realizar la capacitación de las clinicas autorizadas por GFLC
</t>
    </r>
    <r>
      <rPr>
        <b/>
        <i/>
        <sz val="10"/>
        <rFont val="Arial"/>
        <family val="2"/>
      </rPr>
      <t>Se ha definido el test de aplicación en los examenes medicos ocupacionales, lo cuales se van a implementar a partir del mes de agosto 2014
Se ha concluido con la implementación en el examen medico ocupacional de GFLC (plan piloto)</t>
    </r>
  </si>
  <si>
    <t>Se ha contratado a una enfermera para la gestión de apoyo en el proceso de evaluación de examanes medico y entrega de resultados</t>
  </si>
  <si>
    <t>Las herramientas de la homologación  de la supervisión operativas esta definida, queda pendiente su implementación en el mes de Octurbre</t>
  </si>
  <si>
    <r>
      <t xml:space="preserve">Se han realizado capacitaciones para el personal del áreas de SSO:
06/03/2014
09 y 10 de abril 2014
Se ha generado un AFE (presupuesto para aprobación), para continuar con la implementación.
</t>
    </r>
    <r>
      <rPr>
        <b/>
        <i/>
        <sz val="10"/>
        <rFont val="Arial"/>
        <family val="2"/>
      </rPr>
      <t>Se aprobo el AFE y se genero orden de inversión (11/07/2014)
Se ha generado la SOLPED (13/08/2014)
Se presenta SCOPE del servicio, se espera el proceso de licitación.</t>
    </r>
  </si>
  <si>
    <t>Se ha generado un AFE (presupuesto para aprobación), para la contratación del personal no procedio</t>
  </si>
  <si>
    <t>Se ha incluido en el presupuesto CY2015, esto debe aprobarse a fines del mes de septiembre 2014</t>
  </si>
  <si>
    <r>
      <rPr>
        <sz val="10"/>
        <rFont val="Arial"/>
        <family val="2"/>
      </rPr>
      <t>Se ha elaborado el plano de áreas de responsabilidad</t>
    </r>
    <r>
      <rPr>
        <b/>
        <i/>
        <sz val="10"/>
        <rFont val="Arial"/>
        <family val="2"/>
      </rPr>
      <t xml:space="preserve">
Esta en revisión por las Gerencias de área para validar el plano de áreas de responsabilidad en Cerro Corona</t>
    </r>
  </si>
  <si>
    <t>Se debe estar concluyendo la actividad con la publicación de los planos</t>
  </si>
  <si>
    <t>Generacion de Orden de Compra  (10/07/2014)
Coordinaciones ITC /Database (Puntos de Red , Conexión Remota SQL)  27/08/2014
Capacitacion con personal  (03/09/2014)</t>
  </si>
  <si>
    <t>Inicio de Proyecto OSPAT (06/10/2014)</t>
  </si>
  <si>
    <r>
      <t>1. CONSROCIO MERCADO CENTRAL BAMBAMARCA:
Tema EL HABITO DE NO USAR EPP, realizado 29 de Enero del 2014
Temas INGRESO SIN AUTORIZACION EN ALTURA, realizado el 18 de Febrero 2014.
2. HURTECO
Orientado al último evento que se ha suscitado en Obra caída de pórticos de andamios al  momento de descarga, realizado el 20/02/2014
3. MWH PERÚ S.A, realizada con fecha 26 de Marzo del 2014, cuyo tema fue denominado: “LA COMUNICACIÓN EFECTIVA”
4. Parada de seguridad Área: Operaciones Mina, realizada del 28 y 30 de Mayo del 2014, TÍTULO: “La seguridad empieza por uno mismo”</t>
    </r>
    <r>
      <rPr>
        <b/>
        <i/>
        <sz val="10"/>
        <rFont val="Arial"/>
        <family val="2"/>
      </rPr>
      <t xml:space="preserve">
5. INFORME DE DESARROLLO DE PARADA DE SEGURIDAD , TEMA “LA IMPORTANCIA DEL VIGIA”, realizado el 17 de junio del 2014, área : Proyectos Operaciones de GFLC</t>
    </r>
  </si>
  <si>
    <r>
      <t xml:space="preserve">Se ha realizado la Parada de Seguridad por MMF CONTRATISTAS EIRL, el tema ENGRASE Y LUBRICACION CADENA DE SAMSON, realizado el 17/02/2014
Se ha realizado la Parada de Seguridad por SGS, el tema “Muestreo de rumas de concentrado”, realizado el 05/05/2014
Se ha realizado la parada de seguridad por en contratista TRC, el 30/06/2014, tema "Lavado de vehículos durante el embarque"
</t>
    </r>
    <r>
      <rPr>
        <b/>
        <i/>
        <sz val="10"/>
        <rFont val="Arial"/>
        <family val="2"/>
      </rPr>
      <t>IV Parada de Seguridad llevada a cabo el 25 de Agosto, por el contratista J&amp;V Resguardo</t>
    </r>
  </si>
  <si>
    <t>Se ha aprobado una posición en planilla GFLC, se ha incluido en el presupuesto CY2015
Se ha determinado consolidar el servicios de sso en una empresa contratista por un tema legal, por lo cual entrara en un proceso de licitación.</t>
  </si>
  <si>
    <t>----</t>
  </si>
  <si>
    <t>Se ha suspendido esta actividad hasta la contratación de los Inspectores de SSO, para el año 2015</t>
  </si>
  <si>
    <t>Se ha suspendido esta actividad hasta la contratación de los Inspectores de SSO, para el año 2016</t>
  </si>
  <si>
    <t>Se ha suspendido esta actividad hasta la contratación de los Inspectores de SSO, para el año 2017</t>
  </si>
  <si>
    <t>Realizar una reunión de alineamiento de Seguridad y Salud Ocupacional con personal supervisor de GFLC y contratista</t>
  </si>
  <si>
    <r>
      <rPr>
        <sz val="10"/>
        <rFont val="Arial"/>
        <family val="2"/>
      </rPr>
      <t>Se ha generado la SOLPED (solicitud de pedido) para realizar las reuniones de integración</t>
    </r>
    <r>
      <rPr>
        <b/>
        <i/>
        <sz val="10"/>
        <rFont val="Arial"/>
        <family val="2"/>
      </rPr>
      <t xml:space="preserve">
Se ha realizado las reuniones de integración con la Supervisión de operaciones en el mes de julio y con la Supervisión de Proyectos en el mes de agosto 2014</t>
    </r>
  </si>
  <si>
    <t>Se ha contratado al Ing Anibal Hermoza, para realizar evaluación de 5 puestos del 10 al 13 de septiembre.</t>
  </si>
  <si>
    <r>
      <rPr>
        <b/>
        <i/>
        <sz val="12"/>
        <rFont val="Arial"/>
        <family val="2"/>
      </rPr>
      <t xml:space="preserve">Oct </t>
    </r>
    <r>
      <rPr>
        <sz val="12"/>
        <rFont val="Arial"/>
        <family val="2"/>
      </rPr>
      <t xml:space="preserve"> -  dic 2014</t>
    </r>
  </si>
  <si>
    <t>Se ha solicitado como muestra 3M plataforma de gel para descansa muñecas y plataforma verticalmente ajustable, se espera concluir con la evalución en el mes de abril 2014 (correo del 10/04/2014)
Se ha concluido con la evaluación y se ha determinado los modelos a implementar, la compra esta aprobada.</t>
  </si>
  <si>
    <r>
      <t xml:space="preserve">La Gerencia de SSO, ha revisado los informes de montioreo de higiene y emite sus recomendaciones, </t>
    </r>
    <r>
      <rPr>
        <b/>
        <i/>
        <sz val="10"/>
        <rFont val="Arial"/>
        <family val="2"/>
      </rPr>
      <t>correos enviados por Benjamin Carpio a Tomas Chaparro</t>
    </r>
  </si>
  <si>
    <t>Implementacion de Test Psicosensometrico dentro proceso Licencias Internas de Transito</t>
  </si>
  <si>
    <t>Incrementar las competencias de los conductores</t>
  </si>
  <si>
    <t>Jefe de Servicios Médicos y Bienestar
Jefe de Seguridad y Salud Ocupacional - Proyectos</t>
  </si>
  <si>
    <t>Evaluacion Tecnica de Empresas Prestadoras de los servicios de test psicosensometricos (15/04/2014)
Verificacion desempeño de las Empresas Prestadoras registradas en el MTC (15/05/2014)
Selección de la empresa prestadora de servicios de test psicosensometrico (22/05/2014)
Establecer el Contrato con la Empresa Prestadora de Servicios (05/06/2014)
Implementación del servicio de Test Psicosensometrico (30/06/2014)</t>
  </si>
  <si>
    <t>SSO- SPPA SUB PROGRAMA DE
PROTECCIÓN AUDITIVA (aprobado 11/01/204)
Sub-Programa de Protección Respiratoria, donde se ha anexado los requisitos mínimos en la verificación de los equipos de Rayos X (15/07/2014)</t>
  </si>
  <si>
    <t>SSO- SPPA SUB PROGRAMA DE
PROTECCIÓN AL PLOMO (aprobado 21/01/2014)
Sub-Programa de Aptitud para el trabajo (30/06/2014), podrás apreciar que hay algunos cambios:
1.- Se da los criterios mínimos para obtener las muestras de orina y sangre venosa, para dosar Cadmio y Plomo, respectivamente. (pag 16)</t>
  </si>
  <si>
    <r>
      <rPr>
        <sz val="10"/>
        <rFont val="Arial"/>
        <family val="2"/>
      </rPr>
      <t xml:space="preserve">Se han realizado mantenimiento, pintado e instalación de guardas en otras áreas como es el caso de la Faja N° 03, 05 y 06 </t>
    </r>
    <r>
      <rPr>
        <b/>
        <i/>
        <sz val="10"/>
        <rFont val="Arial"/>
        <family val="2"/>
      </rPr>
      <t xml:space="preserve">
La instalación de guardas se viene realizando de acuerdo a requerimiento, lo cual es ejecutado por el área de mantenimiento o por contratistas. Adjunto evidencia de mejoramiento de guardas de faja 3,  gestiones aprobadas referidas a guardas, y esta en gestión de aprobación la instalación de guardas en chancado - lokotrack</t>
    </r>
  </si>
  <si>
    <r>
      <rPr>
        <sz val="10"/>
        <rFont val="Arial"/>
        <family val="2"/>
      </rPr>
      <t xml:space="preserve">El mantenimiento y pintado de las guardas del área de molienda, lo realizó la empresa Civest en la parada de planta del mes de junio y </t>
    </r>
    <r>
      <rPr>
        <b/>
        <i/>
        <sz val="10"/>
        <rFont val="Arial"/>
        <family val="2"/>
      </rPr>
      <t>en el mes de julio se concluyo.</t>
    </r>
  </si>
  <si>
    <t>jul - ago - nov 2014</t>
  </si>
  <si>
    <r>
      <rPr>
        <u/>
        <sz val="12"/>
        <rFont val="Arial"/>
        <family val="2"/>
      </rPr>
      <t>Solicitud de acción correctiva generadas</t>
    </r>
    <r>
      <rPr>
        <sz val="12"/>
        <rFont val="Arial"/>
        <family val="2"/>
      </rPr>
      <t xml:space="preserve"> x 100</t>
    </r>
    <r>
      <rPr>
        <u/>
        <sz val="12"/>
        <rFont val="Arial"/>
        <family val="2"/>
      </rPr>
      <t xml:space="preserve">
</t>
    </r>
    <r>
      <rPr>
        <sz val="12"/>
        <rFont val="Arial"/>
        <family val="2"/>
      </rPr>
      <t xml:space="preserve"> desviaciones reportadas</t>
    </r>
    <r>
      <rPr>
        <u/>
        <sz val="12"/>
        <rFont val="Arial"/>
        <family val="2"/>
      </rPr>
      <t xml:space="preserve">
</t>
    </r>
  </si>
  <si>
    <r>
      <rPr>
        <u/>
        <sz val="12"/>
        <rFont val="Arial"/>
        <family val="2"/>
      </rPr>
      <t>Solicitud de acción correctiva generadas</t>
    </r>
    <r>
      <rPr>
        <sz val="12"/>
        <rFont val="Arial"/>
        <family val="2"/>
      </rPr>
      <t xml:space="preserve"> x 100</t>
    </r>
    <r>
      <rPr>
        <u/>
        <sz val="12"/>
        <rFont val="Arial"/>
        <family val="2"/>
      </rPr>
      <t xml:space="preserve">
</t>
    </r>
    <r>
      <rPr>
        <sz val="12"/>
        <rFont val="Arial"/>
        <family val="2"/>
      </rPr>
      <t>desviaciones reportadas</t>
    </r>
    <r>
      <rPr>
        <u/>
        <sz val="12"/>
        <rFont val="Arial"/>
        <family val="2"/>
      </rPr>
      <t xml:space="preserve">
</t>
    </r>
  </si>
  <si>
    <t>feb - jul 2014</t>
  </si>
  <si>
    <t>Actualizar los Mapas de Riesgos.</t>
  </si>
  <si>
    <t>Realizar la revisión anual de los IPERC de las actividades rutinarias.</t>
  </si>
  <si>
    <t>Realizar la revisión anual de los PET de las actividades rutinarias</t>
  </si>
  <si>
    <t>Difusión de los Normas Legales nuevas al equipo de SSO por la Gerencia de SSO</t>
  </si>
  <si>
    <t>Trimestral</t>
  </si>
  <si>
    <t>Validación de los perfiles de puesto del prevencionista de contratistas</t>
  </si>
  <si>
    <t>Seguimiento del cumplimiento al programa 14B</t>
  </si>
  <si>
    <t>Capacitación en peligros de exposición a plomo al personal expuesto (laboratorio químico)</t>
  </si>
  <si>
    <t>Realizar evaluaciones de riesgos psicosociales al personal de GFLC</t>
  </si>
  <si>
    <t>Elaboración de MSDS para el usuario en GFLC</t>
  </si>
  <si>
    <t>jun y nov 15</t>
  </si>
  <si>
    <t>Coordinador de Higiene</t>
  </si>
  <si>
    <t>Análisis de los informes de evaluación de riesgos psicosociales del año 2013 y 2014 del personal de GFLC</t>
  </si>
  <si>
    <t>Elaborar el Plan de intervención para el control de riesgos psicosociales para el personal de GFLC</t>
  </si>
  <si>
    <t>Implementación del Plan de intervención para el control de riesgos psicosociales para el personal de GFLC</t>
  </si>
  <si>
    <t>Análisis del consolidado entregado por higiene y su asociación de riesgo en la salud y emitir recomendaciones</t>
  </si>
  <si>
    <t>Elaborar plan de acción para la implementación de controles</t>
  </si>
  <si>
    <t>Implementación del plan de acción de controles</t>
  </si>
  <si>
    <t>Jefe de SSO
Jefe SSYMA</t>
  </si>
  <si>
    <t>Jefe SSO
Jefe SSYMA</t>
  </si>
  <si>
    <t>Jefe SSO</t>
  </si>
  <si>
    <t>Revisar y actualizar los cursos de control de riesgos operacionales</t>
  </si>
  <si>
    <t>Asegurar la aplicación y actualización del IPERC en las actividades diarias</t>
  </si>
  <si>
    <t>Asegurar el cumplimiento de las competencias del personal en SSO</t>
  </si>
  <si>
    <t>Jefe de Salud y Bienestar</t>
  </si>
  <si>
    <t>Asegurar la comunicación continua sobre temas de SSO</t>
  </si>
  <si>
    <t>Asegurar la aplicación de las evaluaciones medicas ocupacionales al personal</t>
  </si>
  <si>
    <t>Jefe de Salud y Bienestar
Coordinador de Higiene</t>
  </si>
  <si>
    <t>Asegurar la evaluación y aplicación de controles para los riesgos psicosociales del personal de GFLC</t>
  </si>
  <si>
    <t>Asegurar la disponibilidad de las MSDS para el usuario</t>
  </si>
  <si>
    <t>Fecha de Aprobación:</t>
  </si>
  <si>
    <t>Elaborar  IPERC línea base para la operación y mantenimiento de nuevas actividades operativas</t>
  </si>
  <si>
    <t>Elaborar AST para las tareas que no estén evaluadas en el IPERC</t>
  </si>
  <si>
    <t>Realizar las charlas de seguridad los días miércoles</t>
  </si>
  <si>
    <t>Asegurar la concientización del personal expuesto a riesgos como: polvo, ruido, metales, ergonómicos, psicosociales, radiación ionizante y no ionizante</t>
  </si>
  <si>
    <t>Asegurar la aplicación de controles para los riesgos ergonómicos críticos</t>
  </si>
  <si>
    <t>Consolidar y analizar el nivel de riesgo de las evaluaciones ergonómicas del año 2013 y 2014 (resumen por puesto)</t>
  </si>
  <si>
    <t>Revisión de los descansos médicos para determinar los puestos a realizar a las evaluaciones ergonómicas</t>
  </si>
  <si>
    <t>Evaluación a las clínicas proveedoras de salud ocupacional</t>
  </si>
  <si>
    <t>Aplicar la evaluación ocupacional anual al personal de GFLC</t>
  </si>
  <si>
    <t>Entrega de informes médicos de los EMOs al personal de GFLC</t>
  </si>
  <si>
    <t>LÍNEA BASE 
CY 2014
(Ene - Dic)</t>
  </si>
  <si>
    <t>NE</t>
  </si>
  <si>
    <t>% de personal capacitado</t>
  </si>
  <si>
    <t>100% operadores</t>
  </si>
  <si>
    <t>Capacitación en fatiga al personal operativo (Mina, Proyectos y SSGG)</t>
  </si>
  <si>
    <t>Dos veces al año</t>
  </si>
  <si>
    <t>jul y dic 15</t>
  </si>
  <si>
    <t>Seguimiento de la implementación de controles</t>
  </si>
  <si>
    <t>oct -dic 15</t>
  </si>
  <si>
    <t>Jefe de SSO
Jefe de Salud y Bienestar</t>
  </si>
  <si>
    <t>% de cumplimiento de acciones</t>
  </si>
  <si>
    <t>% personal evaluado</t>
  </si>
  <si>
    <t>mensual</t>
  </si>
  <si>
    <t>Variable según evaluación</t>
  </si>
  <si>
    <t>% de IPERC actualizados</t>
  </si>
  <si>
    <t>% de mapas de riesgos actualizados</t>
  </si>
  <si>
    <t>% de IPERC elaborados por nuevas actividades</t>
  </si>
  <si>
    <t>% de PET revisados</t>
  </si>
  <si>
    <t>Revisión del IPERC después de la ocurrencia de incidentes.</t>
  </si>
  <si>
    <t>% de comunicaciones realizadas</t>
  </si>
  <si>
    <t>% de cursos actualizados</t>
  </si>
  <si>
    <t>Revisión anual de los cursos del Programa 14B</t>
  </si>
  <si>
    <t>Jefe de SSO - Operaciones</t>
  </si>
  <si>
    <t>% de charlas ejecutadas</t>
  </si>
  <si>
    <t>% de cumplimiento de la acción</t>
  </si>
  <si>
    <t>Implementación y verificación del uso del cuaderno de guardia para el registro de inspecciones de inicio de turno en las áreas operativas</t>
  </si>
  <si>
    <t>Realizar auditorias internas a empresas contratistas de acuerdo a la criticidad</t>
  </si>
  <si>
    <t>% de auditorias realizadas</t>
  </si>
  <si>
    <t>% de inspecciones realizadas</t>
  </si>
  <si>
    <t>Verificación de realización de inspecciones semanales a:
 Talleres
 Polvorines
 Sistemas de bombeo en la presa de relaves.
 Sistemas de drenaje del tajo abierto.</t>
  </si>
  <si>
    <t>Realizar inspecciones planificadas mensuales a:
 Talleres
 Polvorines
 Sistemas de bombeo en la presa de relaves.
 Sistemas de drenaje del tajo abierto.</t>
  </si>
  <si>
    <t>Capacitación en Conservación auditiva al personal expuesto (Proceso, Mina y Proyectos)</t>
  </si>
  <si>
    <t>Capacitación en conservación respiratoria al personal expuesto (Procesos, Mina y Proyectos)</t>
  </si>
  <si>
    <t>Capacitación en exposición a radiación ionizante y no ionizantes al personal expuesto (Proceso, Mina, Proyectos, Generación de Energía, Recursos Hídricos, Relaves, Security, logística y ICT)</t>
  </si>
  <si>
    <t>feb y ago 15</t>
  </si>
  <si>
    <t>mar y sep 15</t>
  </si>
  <si>
    <t>abr y oct 15</t>
  </si>
  <si>
    <t>may y dic 15</t>
  </si>
  <si>
    <t>Realizar monitoreo ergonómicos a 30 puestos nuevos críticos</t>
  </si>
  <si>
    <t>Elaboración del Informe de desempeño de SSO a la Gerencia General de SSO</t>
  </si>
  <si>
    <t>% de boletines emitidos</t>
  </si>
  <si>
    <t>% de notas de seguridad emitidos</t>
  </si>
  <si>
    <t>Emisión mensual de los Boletines de SSO</t>
  </si>
  <si>
    <t>Emisión quincenal de la Nota de seguridad</t>
  </si>
  <si>
    <t>Realización mensual del Comité SSO</t>
  </si>
  <si>
    <t>Contar con un Sistema Integrado de Gestión de Seguridad, Salud Ocupacional y Medio Ambiente basado en la identificación continua de peligros y aspectos ambientales, evaluación de riesgos y valoración de aspectos ambientales, que priorice los controles para las actividades de Alto Riesgo y para los Aspectos Ambientales Significativos.</t>
  </si>
  <si>
    <t>Capacitar en Seguridad, Salud Ocupacional y Medio Ambiente a todo el personal de Gold Fields La Cima S.A. y contratistas para el cumplimiento de sus obligaciones y responsabilidades.</t>
  </si>
  <si>
    <t>Mantener un proceso de mejora continua del desempeño del Sistema Integrado de Gestión de Seguridad, Salud Ocupacional y Medio Ambiente, por medio de la participación de todo su personal y contratistas.</t>
  </si>
  <si>
    <t>Prevenir las lesiones y enfermedades ocupacionales del  personal de Gold Fields La Cima S.A., contratistas y visitantes que tengan acceso a nuestras operaciones y actividades administrativas, especialmente la exposición ocupacional a polvo y ruido.</t>
  </si>
  <si>
    <t>Asistir a las sesiones del programa de Inducción General</t>
  </si>
  <si>
    <t>ene - dic 2015</t>
  </si>
  <si>
    <t>Actualización mensual de Vitrinas de SSO</t>
  </si>
  <si>
    <t>% de perfiles de prevensionistas validados</t>
  </si>
  <si>
    <t>% de cuaderno de guardia implementado</t>
  </si>
  <si>
    <t>Coordinador de Higiene
Asistente de SSO</t>
  </si>
  <si>
    <t>Jefe de SSO
Asistente de SSO</t>
  </si>
  <si>
    <t>Jefe SSO
Asistente de SSO</t>
  </si>
  <si>
    <t>mar - jul 2015</t>
  </si>
  <si>
    <t>% de comités realizados</t>
  </si>
  <si>
    <t>% de cumplimento de acciones</t>
  </si>
  <si>
    <t>% de AST elaborados</t>
  </si>
  <si>
    <t>mar - jun 2015</t>
  </si>
  <si>
    <t>ene - mar 2015</t>
  </si>
  <si>
    <t>mar - may 2015</t>
  </si>
  <si>
    <t>(abr - jun)
(oct - dic)</t>
  </si>
  <si>
    <t>ago - dic 2015</t>
  </si>
  <si>
    <t>ene - mar 15</t>
  </si>
  <si>
    <t>ago - dic 15</t>
  </si>
  <si>
    <t>ago - nov 15</t>
  </si>
  <si>
    <t>abr - may 15</t>
  </si>
  <si>
    <t>ene - may 15</t>
  </si>
  <si>
    <t>jun - jul 15</t>
  </si>
  <si>
    <t>ene - dic 15</t>
  </si>
  <si>
    <t>Asegurar el control de condiciones subestándar</t>
  </si>
  <si>
    <t>Evaluación a las clínicas que realizan las pruebas psicosensométrica</t>
  </si>
  <si>
    <t>Capacitación en riesgos disergonómicos al personal operativo (Procesos, Mina y Proyectos)</t>
  </si>
  <si>
    <t>ORIGEN</t>
  </si>
  <si>
    <t>OBJETIVOS, METAS Y PROGRAMA DEL SISTEMA DE GESTIÓN DE SEGURIDAD, 
SALUD OCUPACIONAL, MEDIO AMBIENTE Y ENERGÍA</t>
  </si>
  <si>
    <t>Enero</t>
  </si>
  <si>
    <t>Febrero</t>
  </si>
  <si>
    <t>Marzo</t>
  </si>
  <si>
    <t>Abril</t>
  </si>
  <si>
    <t>Mayo</t>
  </si>
  <si>
    <t>Junio</t>
  </si>
  <si>
    <t>Julio</t>
  </si>
  <si>
    <t>Agosto</t>
  </si>
  <si>
    <t>Octubre</t>
  </si>
  <si>
    <t>Noviembre</t>
  </si>
  <si>
    <t>Diciembre</t>
  </si>
  <si>
    <t>Setiembre</t>
  </si>
  <si>
    <t>META</t>
  </si>
  <si>
    <t>S1</t>
  </si>
  <si>
    <t>S2</t>
  </si>
  <si>
    <t>S3</t>
  </si>
  <si>
    <t>S4</t>
  </si>
  <si>
    <t>INDICADORES</t>
  </si>
  <si>
    <t>%Cumplimiento mensual</t>
  </si>
  <si>
    <t>REGISTRO / EVIDENCIA DEL CUMPLIMIENTO</t>
  </si>
  <si>
    <t>OBJETIVO</t>
  </si>
  <si>
    <t>ASPECTOS DE MEJORA EN SSO / MA</t>
  </si>
  <si>
    <t>FRECUENCIA</t>
  </si>
  <si>
    <r>
      <t xml:space="preserve">Versión </t>
    </r>
    <r>
      <rPr>
        <sz val="11"/>
        <rFont val="Arial"/>
        <family val="2"/>
      </rPr>
      <t>05</t>
    </r>
  </si>
  <si>
    <t>ESTRATEGIA DE SSO / ESTRATEGÍA AMBIENTAL / ESTRATEGIA ENERGÍA</t>
  </si>
  <si>
    <t>Recursos Totales (dólares)</t>
  </si>
  <si>
    <t>Cumplimiento por Objetivo</t>
  </si>
  <si>
    <t>Cumplimiento mensual</t>
  </si>
  <si>
    <t>Objetivo 1</t>
  </si>
  <si>
    <t>Objetivo 2</t>
  </si>
  <si>
    <t>Objetivo 3</t>
  </si>
  <si>
    <t>Objetivo 4</t>
  </si>
  <si>
    <t>LÍNEA BASE 
CY XXX
(Ene - Dic)</t>
  </si>
  <si>
    <t>ENTREGABLE</t>
  </si>
  <si>
    <r>
      <t xml:space="preserve">Versión: </t>
    </r>
    <r>
      <rPr>
        <sz val="11"/>
        <rFont val="Arial"/>
        <family val="2"/>
      </rPr>
      <t>05</t>
    </r>
  </si>
  <si>
    <r>
      <t xml:space="preserve">Fecha de Aprobación: </t>
    </r>
    <r>
      <rPr>
        <sz val="11"/>
        <rFont val="Arial"/>
        <family val="2"/>
      </rPr>
      <t>23/01/2022</t>
    </r>
  </si>
  <si>
    <r>
      <t xml:space="preserve">Fecha de Aprobación:  </t>
    </r>
    <r>
      <rPr>
        <sz val="11"/>
        <rFont val="Arial"/>
        <family val="2"/>
      </rPr>
      <t>23/01/2022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</si>
</sst>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409]d\-mmm\-yy;@"/>
    <numFmt numFmtId="165" formatCode="_-&quot;$&quot;* #,##0.00_-;\-&quot;$&quot;* #,##0.00_-;_-&quot;$&quot;* &quot;-&quot;??_-;_-@_-"/>
    <numFmt numFmtId="166" formatCode="&quot;$&quot;#,##0"/>
    <numFmt numFmtId="167" formatCode="_-&quot;XDR&quot;* #,##0.00_-;\-&quot;XDR&quot;* #,##0.00_-;_-&quot;XDR&quot;* &quot;-&quot;??_-;_-@_-"/>
    <numFmt numFmtId="168" formatCode="[$$-409]#,##0"/>
  </numFmts>
  <fonts count="37">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2"/>
      <name val="Arial"/>
      <family val="2"/>
    </font>
    <font>
      <b/>
      <sz val="14"/>
      <name val="Arial"/>
      <family val="2"/>
    </font>
    <font>
      <b/>
      <sz val="16"/>
      <name val="Arial"/>
      <family val="2"/>
    </font>
    <font>
      <b/>
      <sz val="11"/>
      <name val="Arial"/>
      <family val="2"/>
    </font>
    <font>
      <sz val="11"/>
      <name val="Arial"/>
      <family val="2"/>
    </font>
    <font>
      <b/>
      <sz val="12"/>
      <name val="Arial"/>
      <family val="2"/>
    </font>
    <font>
      <u/>
      <sz val="12"/>
      <name val="Arial"/>
      <family val="2"/>
    </font>
    <font>
      <sz val="10"/>
      <name val="Arial"/>
      <family val="2"/>
    </font>
    <font>
      <b/>
      <i/>
      <sz val="12"/>
      <name val="Arial"/>
      <family val="2"/>
    </font>
    <font>
      <sz val="12"/>
      <color rgb="FF0000FF"/>
      <name val="Arial"/>
      <family val="2"/>
    </font>
    <font>
      <b/>
      <i/>
      <sz val="12"/>
      <color rgb="FF0000FF"/>
      <name val="Arial"/>
      <family val="2"/>
    </font>
    <font>
      <b/>
      <i/>
      <sz val="10"/>
      <name val="Arial"/>
      <family val="2"/>
    </font>
    <font>
      <b/>
      <sz val="10"/>
      <name val="Arial"/>
      <family val="2"/>
    </font>
    <font>
      <sz val="10"/>
      <color rgb="FFFF0000"/>
      <name val="Arial"/>
      <family val="2"/>
    </font>
    <font>
      <b/>
      <sz val="18"/>
      <color rgb="FF0000FF"/>
      <name val="Arial"/>
      <family val="2"/>
    </font>
    <font>
      <sz val="11"/>
      <color rgb="FF000000"/>
      <name val="Calibri"/>
      <family val="2"/>
    </font>
    <font>
      <sz val="10"/>
      <color rgb="FF0000FF"/>
      <name val="Arial"/>
      <family val="2"/>
    </font>
    <font>
      <sz val="10"/>
      <name val="Calibri"/>
      <family val="2"/>
      <scheme val="minor"/>
    </font>
    <font>
      <sz val="11"/>
      <color rgb="FF000000"/>
      <name val="Calibri"/>
      <family val="2"/>
      <scheme val="minor"/>
    </font>
    <font>
      <sz val="10"/>
      <color indexed="8"/>
      <name val="Helvetica Neue"/>
    </font>
    <font>
      <sz val="14"/>
      <color rgb="FF000000"/>
      <name val="Calibri"/>
      <family val="2"/>
      <scheme val="minor"/>
    </font>
    <font>
      <sz val="12"/>
      <color rgb="FFFF0000"/>
      <name val="Arial"/>
      <family val="2"/>
    </font>
    <font>
      <b/>
      <sz val="13"/>
      <color rgb="FF000000"/>
      <name val="Calibri"/>
      <family val="2"/>
    </font>
    <font>
      <sz val="9"/>
      <color rgb="FF000000"/>
      <name val="Calibri"/>
      <family val="2"/>
    </font>
    <font>
      <sz val="9"/>
      <color theme="1"/>
      <name val="Calibri"/>
      <family val="2"/>
      <scheme val="minor"/>
    </font>
    <font>
      <sz val="9"/>
      <color theme="1"/>
      <name val="Calibri"/>
      <family val="2"/>
    </font>
    <font>
      <b/>
      <sz val="9"/>
      <color indexed="81"/>
      <name val="Tahoma"/>
      <family val="2"/>
    </font>
    <font>
      <sz val="9"/>
      <color indexed="81"/>
      <name val="Tahoma"/>
      <family val="2"/>
    </font>
    <font>
      <b/>
      <sz val="12"/>
      <color theme="0"/>
      <name val="Arial"/>
      <family val="2"/>
    </font>
    <font>
      <b/>
      <sz val="10"/>
      <color theme="0"/>
      <name val="Arial"/>
      <family val="2"/>
    </font>
    <font>
      <sz val="12"/>
      <color theme="0"/>
      <name val="Arial"/>
      <family val="2"/>
    </font>
    <font>
      <b/>
      <sz val="13"/>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4" tint="-0.499984740745262"/>
        <bgColor indexed="64"/>
      </patternFill>
    </fill>
    <fill>
      <patternFill patternType="solid">
        <fgColor theme="2" tint="-0.499984740745262"/>
        <bgColor indexed="64"/>
      </patternFill>
    </fill>
    <fill>
      <patternFill patternType="solid">
        <fgColor rgb="FF002060"/>
        <bgColor indexed="64"/>
      </patternFill>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165" fontId="4" fillId="0" borderId="0" applyFont="0" applyFill="0" applyBorder="0" applyAlignment="0" applyProtection="0"/>
    <xf numFmtId="0" fontId="12" fillId="0" borderId="0"/>
    <xf numFmtId="9" fontId="4" fillId="0" borderId="0" applyFont="0" applyFill="0" applyBorder="0" applyAlignment="0" applyProtection="0"/>
    <xf numFmtId="0" fontId="3" fillId="0" borderId="0"/>
    <xf numFmtId="0" fontId="2" fillId="0" borderId="0"/>
    <xf numFmtId="43" fontId="23" fillId="0" borderId="0" applyFont="0" applyFill="0" applyBorder="0" applyAlignment="0" applyProtection="0"/>
    <xf numFmtId="167" fontId="23" fillId="0" borderId="0" applyFont="0" applyFill="0" applyBorder="0" applyAlignment="0" applyProtection="0"/>
    <xf numFmtId="0" fontId="24" fillId="0" borderId="0" applyNumberFormat="0" applyFill="0" applyBorder="0" applyProtection="0">
      <alignment vertical="top" wrapText="1"/>
    </xf>
    <xf numFmtId="0" fontId="2" fillId="0" borderId="0"/>
    <xf numFmtId="0" fontId="2" fillId="0" borderId="0"/>
    <xf numFmtId="0" fontId="2" fillId="0" borderId="0"/>
    <xf numFmtId="9" fontId="4" fillId="0" borderId="0" applyFont="0" applyFill="0" applyBorder="0" applyAlignment="0" applyProtection="0"/>
    <xf numFmtId="0" fontId="1" fillId="0" borderId="0"/>
    <xf numFmtId="0" fontId="23" fillId="0" borderId="0"/>
    <xf numFmtId="0" fontId="23" fillId="0" borderId="0"/>
  </cellStyleXfs>
  <cellXfs count="701">
    <xf numFmtId="0" fontId="0" fillId="0" borderId="0" xfId="0"/>
    <xf numFmtId="0" fontId="5" fillId="2" borderId="0" xfId="0" applyFont="1" applyFill="1"/>
    <xf numFmtId="0" fontId="5" fillId="2" borderId="0" xfId="0" applyFont="1" applyFill="1" applyAlignment="1">
      <alignment horizontal="center"/>
    </xf>
    <xf numFmtId="2" fontId="5" fillId="2" borderId="0" xfId="0" applyNumberFormat="1" applyFont="1" applyFill="1" applyAlignment="1">
      <alignment horizontal="center"/>
    </xf>
    <xf numFmtId="0" fontId="5" fillId="2" borderId="0" xfId="0" applyFont="1" applyFill="1" applyAlignment="1">
      <alignment vertical="center" wrapText="1"/>
    </xf>
    <xf numFmtId="0" fontId="5" fillId="2" borderId="1" xfId="0" applyFont="1" applyFill="1" applyBorder="1" applyAlignment="1"/>
    <xf numFmtId="0" fontId="5" fillId="2" borderId="5" xfId="0" applyFont="1" applyFill="1" applyBorder="1" applyAlignment="1"/>
    <xf numFmtId="0" fontId="8" fillId="2" borderId="7" xfId="0" applyFont="1" applyFill="1" applyBorder="1" applyAlignment="1">
      <alignment horizontal="center" vertical="center" wrapText="1"/>
    </xf>
    <xf numFmtId="0" fontId="5" fillId="2" borderId="8" xfId="0" applyFont="1" applyFill="1" applyBorder="1" applyAlignment="1"/>
    <xf numFmtId="0" fontId="10" fillId="2" borderId="0" xfId="0" applyFont="1" applyFill="1" applyBorder="1" applyAlignment="1">
      <alignment horizontal="left" vertical="center"/>
    </xf>
    <xf numFmtId="0" fontId="10" fillId="2" borderId="0" xfId="0" applyFont="1" applyFill="1" applyBorder="1" applyAlignment="1">
      <alignment horizontal="left"/>
    </xf>
    <xf numFmtId="14" fontId="5" fillId="2" borderId="11" xfId="0" applyNumberFormat="1" applyFont="1" applyFill="1" applyBorder="1" applyAlignment="1">
      <alignment horizontal="center" vertical="center"/>
    </xf>
    <xf numFmtId="164" fontId="10" fillId="2" borderId="12" xfId="0" applyNumberFormat="1" applyFont="1" applyFill="1" applyBorder="1" applyAlignment="1">
      <alignment vertical="center"/>
    </xf>
    <xf numFmtId="164" fontId="10" fillId="2" borderId="0" xfId="0" applyNumberFormat="1" applyFont="1" applyFill="1" applyBorder="1" applyAlignment="1">
      <alignment vertical="center"/>
    </xf>
    <xf numFmtId="0" fontId="10" fillId="2" borderId="0" xfId="0" applyFont="1" applyFill="1" applyBorder="1" applyAlignment="1">
      <alignment horizontal="center" vertical="center"/>
    </xf>
    <xf numFmtId="2" fontId="10"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xf numFmtId="164" fontId="10" fillId="2" borderId="0"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vertical="center" wrapText="1"/>
    </xf>
    <xf numFmtId="0" fontId="5" fillId="0" borderId="28" xfId="0" applyFont="1" applyFill="1" applyBorder="1" applyAlignment="1">
      <alignment horizontal="justify" vertical="center" wrapText="1"/>
    </xf>
    <xf numFmtId="17" fontId="5" fillId="3" borderId="28"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wrapText="1"/>
    </xf>
    <xf numFmtId="2" fontId="5" fillId="0" borderId="29" xfId="0" applyNumberFormat="1" applyFont="1" applyFill="1" applyBorder="1" applyAlignment="1">
      <alignment horizontal="center" vertical="center" wrapText="1"/>
    </xf>
    <xf numFmtId="0" fontId="5" fillId="0" borderId="30" xfId="0" applyFont="1" applyFill="1" applyBorder="1" applyAlignment="1">
      <alignment horizontal="center" vertical="center"/>
    </xf>
    <xf numFmtId="0" fontId="5" fillId="2" borderId="0" xfId="0" applyFont="1" applyFill="1" applyBorder="1" applyAlignment="1">
      <alignment horizontal="justify" vertical="center" wrapText="1"/>
    </xf>
    <xf numFmtId="0" fontId="5" fillId="0" borderId="11" xfId="0" applyFont="1" applyFill="1" applyBorder="1" applyAlignment="1">
      <alignment horizontal="justify" vertical="center" wrapText="1"/>
    </xf>
    <xf numFmtId="17"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2" fontId="5" fillId="0" borderId="31" xfId="0" applyNumberFormat="1" applyFont="1" applyFill="1" applyBorder="1" applyAlignment="1">
      <alignment horizontal="center" vertical="center" wrapText="1"/>
    </xf>
    <xf numFmtId="0" fontId="5" fillId="0" borderId="33" xfId="0" applyFont="1" applyFill="1" applyBorder="1" applyAlignment="1">
      <alignment horizontal="center" vertical="center"/>
    </xf>
    <xf numFmtId="3" fontId="5" fillId="3" borderId="11" xfId="0" applyNumberFormat="1"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3" borderId="11" xfId="0" applyFont="1" applyFill="1" applyBorder="1" applyAlignment="1">
      <alignment horizontal="justify" vertical="center" wrapText="1"/>
    </xf>
    <xf numFmtId="17" fontId="5" fillId="3" borderId="11" xfId="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0" xfId="0" applyFont="1" applyFill="1"/>
    <xf numFmtId="17" fontId="5" fillId="0" borderId="28" xfId="0" applyNumberFormat="1"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7" xfId="0" applyFont="1" applyFill="1" applyBorder="1" applyAlignment="1">
      <alignment horizontal="center" vertical="center"/>
    </xf>
    <xf numFmtId="0" fontId="5" fillId="3" borderId="15" xfId="0" applyFont="1" applyFill="1" applyBorder="1" applyAlignment="1">
      <alignment horizontal="justify" vertical="center" wrapText="1"/>
    </xf>
    <xf numFmtId="17" fontId="5" fillId="3" borderId="15" xfId="0" applyNumberFormat="1" applyFont="1" applyFill="1" applyBorder="1" applyAlignment="1">
      <alignment horizontal="center" vertical="center" wrapText="1"/>
    </xf>
    <xf numFmtId="166" fontId="5" fillId="3" borderId="15" xfId="1" applyNumberFormat="1" applyFont="1" applyFill="1" applyBorder="1" applyAlignment="1">
      <alignment horizontal="center" vertical="center" wrapText="1"/>
    </xf>
    <xf numFmtId="2" fontId="5" fillId="3" borderId="37" xfId="0" applyNumberFormat="1" applyFont="1" applyFill="1" applyBorder="1" applyAlignment="1">
      <alignment horizontal="center" vertical="center" wrapText="1"/>
    </xf>
    <xf numFmtId="0" fontId="5" fillId="3" borderId="30" xfId="0" applyFont="1" applyFill="1" applyBorder="1"/>
    <xf numFmtId="0" fontId="5" fillId="3" borderId="24" xfId="0" applyFont="1" applyFill="1" applyBorder="1" applyAlignment="1">
      <alignment horizontal="justify" vertical="center" wrapText="1"/>
    </xf>
    <xf numFmtId="17" fontId="5" fillId="3" borderId="24" xfId="0" applyNumberFormat="1" applyFont="1" applyFill="1" applyBorder="1" applyAlignment="1">
      <alignment horizontal="center" vertical="center" wrapText="1"/>
    </xf>
    <xf numFmtId="3" fontId="5" fillId="3" borderId="24"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2" borderId="0" xfId="0" applyFont="1" applyFill="1" applyBorder="1" applyAlignment="1">
      <alignment horizontal="justify"/>
    </xf>
    <xf numFmtId="0" fontId="5" fillId="3" borderId="33" xfId="0"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0" fontId="5" fillId="3" borderId="0" xfId="0" applyFont="1" applyFill="1" applyAlignment="1">
      <alignment horizontal="center"/>
    </xf>
    <xf numFmtId="0" fontId="5" fillId="3" borderId="0" xfId="0" applyFont="1" applyFill="1" applyAlignment="1">
      <alignment vertical="center" wrapText="1"/>
    </xf>
    <xf numFmtId="0" fontId="5" fillId="4" borderId="11" xfId="0" applyFont="1" applyFill="1" applyBorder="1"/>
    <xf numFmtId="0" fontId="12" fillId="3" borderId="0" xfId="0" applyFont="1" applyFill="1" applyAlignment="1">
      <alignment vertical="center" wrapText="1"/>
    </xf>
    <xf numFmtId="2" fontId="5" fillId="3" borderId="0" xfId="0" applyNumberFormat="1" applyFont="1" applyFill="1" applyAlignment="1">
      <alignment horizontal="center"/>
    </xf>
    <xf numFmtId="0" fontId="5" fillId="0" borderId="0" xfId="0" applyFont="1"/>
    <xf numFmtId="0" fontId="5" fillId="0" borderId="0" xfId="0" applyFont="1" applyAlignment="1">
      <alignment horizontal="center"/>
    </xf>
    <xf numFmtId="2" fontId="5" fillId="0" borderId="0" xfId="0" applyNumberFormat="1" applyFont="1" applyAlignment="1">
      <alignment horizontal="center"/>
    </xf>
    <xf numFmtId="0" fontId="5" fillId="3" borderId="28" xfId="0" applyFont="1" applyFill="1" applyBorder="1" applyAlignment="1">
      <alignment horizontal="justify" vertical="center" wrapText="1"/>
    </xf>
    <xf numFmtId="3" fontId="5" fillId="0" borderId="28" xfId="0" applyNumberFormat="1" applyFont="1" applyFill="1" applyBorder="1" applyAlignment="1">
      <alignment horizontal="center" vertical="center" wrapText="1"/>
    </xf>
    <xf numFmtId="2" fontId="5" fillId="0" borderId="16" xfId="0" applyNumberFormat="1" applyFont="1" applyFill="1" applyBorder="1" applyAlignment="1">
      <alignment horizontal="center" vertical="center" wrapText="1"/>
    </xf>
    <xf numFmtId="2" fontId="5" fillId="0" borderId="43" xfId="0" applyNumberFormat="1" applyFont="1" applyFill="1" applyBorder="1" applyAlignment="1">
      <alignment horizontal="center" vertical="center" wrapText="1"/>
    </xf>
    <xf numFmtId="0" fontId="5" fillId="0" borderId="43" xfId="0"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166" fontId="5" fillId="3" borderId="11" xfId="1" applyNumberFormat="1" applyFont="1" applyFill="1" applyBorder="1" applyAlignment="1">
      <alignment horizontal="center" vertical="center" wrapText="1"/>
    </xf>
    <xf numFmtId="2" fontId="5" fillId="3" borderId="11" xfId="0" applyNumberFormat="1" applyFont="1" applyFill="1" applyBorder="1" applyAlignment="1">
      <alignment horizontal="center" vertical="center" wrapText="1"/>
    </xf>
    <xf numFmtId="2" fontId="5" fillId="0" borderId="28" xfId="0" applyNumberFormat="1" applyFont="1" applyFill="1" applyBorder="1" applyAlignment="1">
      <alignment horizontal="center" vertical="center" wrapText="1"/>
    </xf>
    <xf numFmtId="0" fontId="5" fillId="3" borderId="39" xfId="0" applyFont="1" applyFill="1" applyBorder="1" applyAlignment="1">
      <alignment horizontal="justify" vertical="center" wrapText="1"/>
    </xf>
    <xf numFmtId="0" fontId="5" fillId="3" borderId="33" xfId="0" applyFont="1" applyFill="1" applyBorder="1"/>
    <xf numFmtId="0" fontId="5" fillId="3" borderId="49" xfId="0" applyFont="1" applyFill="1" applyBorder="1"/>
    <xf numFmtId="0" fontId="5" fillId="0" borderId="39" xfId="0" applyFont="1" applyFill="1" applyBorder="1" applyAlignment="1">
      <alignment horizontal="justify" vertical="center" wrapText="1"/>
    </xf>
    <xf numFmtId="0" fontId="5" fillId="2" borderId="11" xfId="0" applyFont="1" applyFill="1" applyBorder="1" applyAlignment="1">
      <alignment vertical="center" wrapText="1"/>
    </xf>
    <xf numFmtId="3" fontId="10" fillId="3" borderId="7"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11" xfId="0" quotePrefix="1" applyFont="1" applyFill="1" applyBorder="1" applyAlignment="1">
      <alignment horizontal="center" vertical="center" wrapText="1"/>
    </xf>
    <xf numFmtId="0" fontId="5" fillId="3" borderId="24" xfId="0" quotePrefix="1" applyFont="1" applyFill="1" applyBorder="1" applyAlignment="1">
      <alignment horizontal="center" vertical="center" wrapText="1"/>
    </xf>
    <xf numFmtId="0" fontId="5" fillId="0" borderId="28" xfId="0" quotePrefix="1" applyFont="1" applyFill="1" applyBorder="1" applyAlignment="1">
      <alignment horizontal="center" vertical="center" wrapText="1"/>
    </xf>
    <xf numFmtId="0" fontId="5" fillId="0" borderId="11" xfId="0" quotePrefix="1"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33"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33"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1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47" xfId="0" applyFont="1" applyFill="1" applyBorder="1" applyAlignment="1">
      <alignment horizontal="center" vertical="center"/>
    </xf>
    <xf numFmtId="0" fontId="14" fillId="3" borderId="41"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6" xfId="0" applyFont="1" applyFill="1" applyBorder="1" applyAlignment="1">
      <alignment horizontal="center"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30" xfId="0" applyFont="1" applyFill="1" applyBorder="1" applyAlignment="1">
      <alignment vertical="center"/>
    </xf>
    <xf numFmtId="0" fontId="14" fillId="3" borderId="32" xfId="0" applyFont="1" applyFill="1" applyBorder="1" applyAlignment="1">
      <alignment vertical="center"/>
    </xf>
    <xf numFmtId="0" fontId="14" fillId="3" borderId="11" xfId="0" applyFont="1" applyFill="1" applyBorder="1" applyAlignment="1">
      <alignment vertical="center"/>
    </xf>
    <xf numFmtId="0" fontId="14" fillId="3" borderId="33" xfId="0" applyFont="1" applyFill="1" applyBorder="1" applyAlignment="1">
      <alignment vertical="center"/>
    </xf>
    <xf numFmtId="0" fontId="14" fillId="3" borderId="38" xfId="0" applyFont="1" applyFill="1" applyBorder="1" applyAlignment="1">
      <alignment vertical="center"/>
    </xf>
    <xf numFmtId="0" fontId="14" fillId="3" borderId="24" xfId="0" applyFont="1" applyFill="1" applyBorder="1" applyAlignment="1">
      <alignment vertical="center"/>
    </xf>
    <xf numFmtId="0" fontId="14" fillId="3" borderId="25" xfId="0" applyFont="1" applyFill="1" applyBorder="1" applyAlignment="1">
      <alignment vertical="center"/>
    </xf>
    <xf numFmtId="0" fontId="14" fillId="3" borderId="29" xfId="0" applyFont="1" applyFill="1" applyBorder="1" applyAlignment="1">
      <alignment horizontal="center" vertical="center"/>
    </xf>
    <xf numFmtId="3" fontId="5" fillId="3" borderId="28" xfId="0" applyNumberFormat="1" applyFont="1" applyFill="1" applyBorder="1" applyAlignment="1">
      <alignment horizontal="center" vertical="center" wrapText="1"/>
    </xf>
    <xf numFmtId="3" fontId="5" fillId="3" borderId="39"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28" xfId="0" applyFont="1" applyFill="1" applyBorder="1" applyAlignment="1">
      <alignment horizontal="center" vertical="center"/>
    </xf>
    <xf numFmtId="3" fontId="5" fillId="3" borderId="15" xfId="0" applyNumberFormat="1"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49" xfId="0" applyFont="1" applyFill="1" applyBorder="1" applyAlignment="1">
      <alignment horizontal="center" vertical="center"/>
    </xf>
    <xf numFmtId="0" fontId="5" fillId="0" borderId="49" xfId="0" applyFont="1" applyFill="1" applyBorder="1" applyAlignment="1">
      <alignment horizontal="center" vertical="center" wrapText="1"/>
    </xf>
    <xf numFmtId="0" fontId="14" fillId="3" borderId="52" xfId="0" applyFont="1" applyFill="1" applyBorder="1" applyAlignment="1">
      <alignment horizontal="center" vertical="center"/>
    </xf>
    <xf numFmtId="0" fontId="5" fillId="3" borderId="22" xfId="0" quotePrefix="1" applyFont="1" applyFill="1" applyBorder="1" applyAlignment="1">
      <alignment horizontal="center" vertical="center" wrapText="1"/>
    </xf>
    <xf numFmtId="3" fontId="5" fillId="3" borderId="28" xfId="0" applyNumberFormat="1" applyFont="1" applyFill="1" applyBorder="1" applyAlignment="1">
      <alignment horizontal="center" vertical="center" wrapText="1"/>
    </xf>
    <xf numFmtId="0" fontId="5" fillId="3" borderId="23" xfId="0" applyFont="1" applyFill="1" applyBorder="1" applyAlignment="1">
      <alignment horizontal="justify" vertical="center" wrapText="1"/>
    </xf>
    <xf numFmtId="0" fontId="5" fillId="3" borderId="23" xfId="0" quotePrefix="1" applyFont="1" applyFill="1" applyBorder="1" applyAlignment="1">
      <alignment horizontal="center" vertical="center" wrapText="1"/>
    </xf>
    <xf numFmtId="3" fontId="5" fillId="3" borderId="23"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wrapText="1"/>
    </xf>
    <xf numFmtId="0" fontId="5" fillId="3" borderId="23" xfId="0" quotePrefix="1" applyFont="1" applyFill="1" applyBorder="1" applyAlignment="1">
      <alignment horizontal="left" vertical="center" wrapText="1"/>
    </xf>
    <xf numFmtId="3" fontId="5" fillId="3" borderId="22" xfId="0" applyNumberFormat="1" applyFont="1" applyFill="1" applyBorder="1" applyAlignment="1">
      <alignment horizontal="center" vertical="center" wrapText="1"/>
    </xf>
    <xf numFmtId="2" fontId="5" fillId="3" borderId="33" xfId="0" applyNumberFormat="1" applyFont="1" applyFill="1" applyBorder="1" applyAlignment="1">
      <alignment horizontal="center" vertical="center" wrapText="1"/>
    </xf>
    <xf numFmtId="0" fontId="5" fillId="3" borderId="22" xfId="0" applyFont="1" applyFill="1" applyBorder="1" applyAlignment="1">
      <alignment horizontal="justify" vertical="center" wrapText="1"/>
    </xf>
    <xf numFmtId="0" fontId="5" fillId="0" borderId="11" xfId="0" applyFont="1" applyFill="1" applyBorder="1" applyAlignment="1">
      <alignment horizontal="justify" vertical="center"/>
    </xf>
    <xf numFmtId="3" fontId="5" fillId="3" borderId="11" xfId="0" applyNumberFormat="1" applyFont="1" applyFill="1" applyBorder="1" applyAlignment="1">
      <alignment horizontal="center" vertical="center"/>
    </xf>
    <xf numFmtId="2" fontId="5" fillId="3" borderId="30" xfId="0" applyNumberFormat="1" applyFont="1" applyFill="1" applyBorder="1" applyAlignment="1">
      <alignment horizontal="center" vertical="center" wrapText="1"/>
    </xf>
    <xf numFmtId="0" fontId="5" fillId="3" borderId="28" xfId="0" quotePrefix="1" applyFont="1" applyFill="1" applyBorder="1" applyAlignment="1">
      <alignment horizontal="center" vertical="center" wrapText="1"/>
    </xf>
    <xf numFmtId="2" fontId="5" fillId="3" borderId="43" xfId="0" applyNumberFormat="1" applyFont="1" applyFill="1" applyBorder="1" applyAlignment="1">
      <alignment horizontal="center" vertical="center" wrapText="1"/>
    </xf>
    <xf numFmtId="0" fontId="14" fillId="3" borderId="33" xfId="0" applyFont="1" applyFill="1" applyBorder="1" applyAlignment="1">
      <alignment horizontal="center" vertical="center" wrapText="1"/>
    </xf>
    <xf numFmtId="0" fontId="5" fillId="3" borderId="42" xfId="0" applyFont="1" applyFill="1" applyBorder="1"/>
    <xf numFmtId="0" fontId="14" fillId="4" borderId="28"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2" xfId="0" applyFont="1" applyFill="1" applyBorder="1" applyAlignment="1">
      <alignment horizontal="center" vertical="center"/>
    </xf>
    <xf numFmtId="17" fontId="13" fillId="3" borderId="28" xfId="0" applyNumberFormat="1"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43" xfId="0" applyFont="1" applyFill="1" applyBorder="1" applyAlignment="1">
      <alignment horizontal="center" vertical="center"/>
    </xf>
    <xf numFmtId="0" fontId="15" fillId="3" borderId="13" xfId="0" applyFont="1" applyFill="1" applyBorder="1" applyAlignment="1">
      <alignment vertical="center"/>
    </xf>
    <xf numFmtId="0" fontId="15" fillId="3" borderId="15" xfId="0" applyFont="1" applyFill="1" applyBorder="1" applyAlignment="1">
      <alignment vertical="center"/>
    </xf>
    <xf numFmtId="0" fontId="15" fillId="3" borderId="30" xfId="0" applyFont="1" applyFill="1" applyBorder="1" applyAlignment="1">
      <alignment vertical="center"/>
    </xf>
    <xf numFmtId="17" fontId="13" fillId="0" borderId="15" xfId="0" applyNumberFormat="1" applyFont="1" applyFill="1" applyBorder="1" applyAlignment="1">
      <alignment horizontal="center" vertical="center" wrapText="1"/>
    </xf>
    <xf numFmtId="0" fontId="14" fillId="4" borderId="13" xfId="0" applyFont="1" applyFill="1" applyBorder="1" applyAlignment="1">
      <alignment vertical="center"/>
    </xf>
    <xf numFmtId="0" fontId="14" fillId="4" borderId="15" xfId="0" applyFont="1" applyFill="1" applyBorder="1" applyAlignment="1">
      <alignment vertical="center"/>
    </xf>
    <xf numFmtId="0" fontId="14" fillId="4" borderId="30" xfId="0" applyFont="1" applyFill="1" applyBorder="1" applyAlignment="1">
      <alignment vertical="center"/>
    </xf>
    <xf numFmtId="17" fontId="13" fillId="3" borderId="11" xfId="0" applyNumberFormat="1" applyFont="1" applyFill="1" applyBorder="1" applyAlignment="1">
      <alignment horizontal="center" vertical="center" wrapText="1"/>
    </xf>
    <xf numFmtId="0" fontId="14" fillId="4" borderId="41"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42" xfId="0" applyFont="1" applyFill="1" applyBorder="1" applyAlignment="1">
      <alignment horizontal="center" vertical="center"/>
    </xf>
    <xf numFmtId="49" fontId="13" fillId="3" borderId="39" xfId="0" applyNumberFormat="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30" xfId="0" applyFont="1" applyFill="1" applyBorder="1" applyAlignment="1">
      <alignment horizontal="center" vertical="center" wrapText="1"/>
    </xf>
    <xf numFmtId="2" fontId="5" fillId="3" borderId="40" xfId="0" applyNumberFormat="1"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0" xfId="0" applyFont="1" applyFill="1" applyBorder="1" applyAlignment="1">
      <alignment horizontal="center" vertical="center"/>
    </xf>
    <xf numFmtId="17" fontId="13" fillId="3" borderId="15" xfId="0" applyNumberFormat="1"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33"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28" xfId="0" applyFont="1" applyFill="1" applyBorder="1" applyAlignment="1">
      <alignment horizontal="center" vertical="center"/>
    </xf>
    <xf numFmtId="2" fontId="5" fillId="3" borderId="11" xfId="0" applyNumberFormat="1" applyFont="1" applyFill="1" applyBorder="1" applyAlignment="1">
      <alignment horizontal="center" vertical="center"/>
    </xf>
    <xf numFmtId="0" fontId="14" fillId="4" borderId="3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3" borderId="38" xfId="0" applyFont="1" applyFill="1" applyBorder="1" applyAlignment="1">
      <alignment vertical="center"/>
    </xf>
    <xf numFmtId="0" fontId="15" fillId="3" borderId="24" xfId="0" applyFont="1" applyFill="1" applyBorder="1" applyAlignment="1">
      <alignment vertical="center"/>
    </xf>
    <xf numFmtId="0" fontId="15" fillId="3" borderId="25" xfId="0" applyFont="1" applyFill="1" applyBorder="1" applyAlignment="1">
      <alignment vertical="center"/>
    </xf>
    <xf numFmtId="17" fontId="13" fillId="0" borderId="39"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33" xfId="0"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5" xfId="0" applyNumberFormat="1" applyFont="1" applyFill="1" applyBorder="1" applyAlignment="1">
      <alignment horizontal="center" vertical="center" wrapText="1"/>
    </xf>
    <xf numFmtId="0" fontId="12" fillId="2" borderId="0" xfId="0" applyFont="1" applyFill="1" applyAlignment="1">
      <alignment horizontal="left"/>
    </xf>
    <xf numFmtId="0" fontId="12" fillId="2" borderId="0" xfId="0" applyFont="1" applyFill="1"/>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2" fillId="0" borderId="13" xfId="0" applyFont="1" applyFill="1" applyBorder="1" applyAlignment="1">
      <alignment horizontal="left" vertical="center" wrapText="1"/>
    </xf>
    <xf numFmtId="9" fontId="12" fillId="0" borderId="15" xfId="0" applyNumberFormat="1" applyFont="1" applyFill="1" applyBorder="1" applyAlignment="1">
      <alignment horizontal="center" vertical="center"/>
    </xf>
    <xf numFmtId="0" fontId="12" fillId="0" borderId="35" xfId="0" applyFont="1" applyFill="1" applyBorder="1" applyAlignment="1">
      <alignment horizontal="left" vertical="center" wrapText="1"/>
    </xf>
    <xf numFmtId="0" fontId="18" fillId="0" borderId="32" xfId="0" applyFont="1" applyFill="1" applyBorder="1" applyAlignment="1">
      <alignment horizontal="left" vertical="center" wrapText="1"/>
    </xf>
    <xf numFmtId="9" fontId="12" fillId="0" borderId="11" xfId="0" applyNumberFormat="1" applyFont="1" applyFill="1" applyBorder="1" applyAlignment="1">
      <alignment horizontal="center" vertical="center"/>
    </xf>
    <xf numFmtId="0" fontId="16" fillId="3" borderId="32" xfId="0" applyFont="1" applyFill="1" applyBorder="1" applyAlignment="1">
      <alignment horizontal="left" vertical="center" wrapText="1"/>
    </xf>
    <xf numFmtId="9" fontId="16" fillId="3" borderId="11" xfId="0" applyNumberFormat="1" applyFont="1" applyFill="1" applyBorder="1" applyAlignment="1">
      <alignment horizontal="center" vertical="center"/>
    </xf>
    <xf numFmtId="0" fontId="12" fillId="3" borderId="32" xfId="0" applyFont="1" applyFill="1" applyBorder="1" applyAlignment="1">
      <alignment horizontal="left" vertical="center" wrapText="1"/>
    </xf>
    <xf numFmtId="0" fontId="12" fillId="0" borderId="32" xfId="0" applyFont="1" applyFill="1" applyBorder="1" applyAlignment="1">
      <alignment horizontal="left" vertical="center" wrapText="1"/>
    </xf>
    <xf numFmtId="9" fontId="12" fillId="0" borderId="11" xfId="0" quotePrefix="1" applyNumberFormat="1" applyFont="1" applyFill="1" applyBorder="1" applyAlignment="1">
      <alignment horizontal="center" vertical="center"/>
    </xf>
    <xf numFmtId="0" fontId="16" fillId="0" borderId="32" xfId="0" applyFont="1" applyFill="1" applyBorder="1" applyAlignment="1">
      <alignment horizontal="left" vertical="center" wrapText="1"/>
    </xf>
    <xf numFmtId="9" fontId="16" fillId="0" borderId="11" xfId="0" applyNumberFormat="1" applyFont="1" applyFill="1" applyBorder="1" applyAlignment="1">
      <alignment horizontal="center" vertical="center"/>
    </xf>
    <xf numFmtId="0" fontId="12" fillId="0" borderId="21" xfId="0" applyFont="1" applyFill="1" applyBorder="1" applyAlignment="1">
      <alignment horizontal="left" vertical="center" wrapText="1"/>
    </xf>
    <xf numFmtId="9" fontId="16" fillId="3" borderId="23" xfId="0" applyNumberFormat="1" applyFont="1" applyFill="1" applyBorder="1" applyAlignment="1">
      <alignment horizontal="center" vertical="center"/>
    </xf>
    <xf numFmtId="9" fontId="12" fillId="3" borderId="23" xfId="0" applyNumberFormat="1" applyFont="1" applyFill="1" applyBorder="1" applyAlignment="1">
      <alignment horizontal="center" vertical="center"/>
    </xf>
    <xf numFmtId="9" fontId="16" fillId="3" borderId="39" xfId="0" applyNumberFormat="1" applyFont="1" applyFill="1" applyBorder="1" applyAlignment="1">
      <alignment horizontal="center" vertical="center"/>
    </xf>
    <xf numFmtId="9" fontId="16" fillId="0" borderId="15" xfId="0" quotePrefix="1" applyNumberFormat="1" applyFont="1" applyFill="1" applyBorder="1" applyAlignment="1">
      <alignment horizontal="center" vertical="center"/>
    </xf>
    <xf numFmtId="9" fontId="12" fillId="0" borderId="28" xfId="0" quotePrefix="1" applyNumberFormat="1" applyFont="1" applyFill="1" applyBorder="1" applyAlignment="1">
      <alignment horizontal="center" vertical="center"/>
    </xf>
    <xf numFmtId="9" fontId="16" fillId="0" borderId="28" xfId="0" quotePrefix="1" applyNumberFormat="1" applyFont="1" applyFill="1" applyBorder="1" applyAlignment="1">
      <alignment horizontal="center" vertical="center"/>
    </xf>
    <xf numFmtId="0" fontId="12" fillId="0" borderId="26" xfId="0" applyFont="1" applyFill="1" applyBorder="1" applyAlignment="1">
      <alignment horizontal="left" vertical="center" wrapText="1"/>
    </xf>
    <xf numFmtId="9" fontId="12" fillId="0" borderId="22" xfId="0" quotePrefix="1" applyNumberFormat="1" applyFont="1" applyFill="1" applyBorder="1" applyAlignment="1">
      <alignment horizontal="center" vertical="center"/>
    </xf>
    <xf numFmtId="0" fontId="12" fillId="0" borderId="41" xfId="0" applyFont="1" applyFill="1" applyBorder="1" applyAlignment="1">
      <alignment horizontal="left" vertical="center" wrapText="1"/>
    </xf>
    <xf numFmtId="9" fontId="12" fillId="0" borderId="39" xfId="0" applyNumberFormat="1" applyFont="1" applyFill="1" applyBorder="1" applyAlignment="1">
      <alignment horizontal="center" vertical="center"/>
    </xf>
    <xf numFmtId="0" fontId="16" fillId="0" borderId="28" xfId="0" applyFont="1" applyFill="1" applyBorder="1" applyAlignment="1">
      <alignment horizontal="left" vertical="center" wrapText="1"/>
    </xf>
    <xf numFmtId="9" fontId="16" fillId="0" borderId="28" xfId="0" applyNumberFormat="1" applyFont="1" applyFill="1" applyBorder="1" applyAlignment="1">
      <alignment horizontal="center" vertical="center"/>
    </xf>
    <xf numFmtId="9" fontId="12" fillId="0" borderId="22" xfId="0" applyNumberFormat="1" applyFont="1" applyFill="1" applyBorder="1" applyAlignment="1">
      <alignment horizontal="center" vertical="center"/>
    </xf>
    <xf numFmtId="0" fontId="12" fillId="3" borderId="36"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13" xfId="0" applyFont="1" applyFill="1" applyBorder="1" applyAlignment="1">
      <alignment horizontal="left" vertical="center" wrapText="1"/>
    </xf>
    <xf numFmtId="9" fontId="16" fillId="0" borderId="15" xfId="0" applyNumberFormat="1" applyFont="1" applyFill="1" applyBorder="1" applyAlignment="1">
      <alignment horizontal="center" vertical="center"/>
    </xf>
    <xf numFmtId="0" fontId="12" fillId="3" borderId="24" xfId="0" applyFont="1" applyFill="1" applyBorder="1" applyAlignment="1">
      <alignment horizontal="left" vertical="center" wrapText="1"/>
    </xf>
    <xf numFmtId="9" fontId="12" fillId="3" borderId="24" xfId="0" quotePrefix="1" applyNumberFormat="1" applyFont="1" applyFill="1" applyBorder="1" applyAlignment="1">
      <alignment horizontal="center" vertical="center"/>
    </xf>
    <xf numFmtId="0" fontId="12" fillId="3" borderId="0" xfId="0" applyFont="1" applyFill="1" applyAlignment="1">
      <alignment horizontal="left"/>
    </xf>
    <xf numFmtId="0" fontId="17" fillId="3" borderId="0" xfId="0" applyFont="1" applyFill="1" applyAlignment="1">
      <alignment horizontal="left"/>
    </xf>
    <xf numFmtId="0" fontId="12" fillId="3" borderId="0" xfId="0" applyFont="1" applyFill="1"/>
    <xf numFmtId="0" fontId="12" fillId="0" borderId="0" xfId="0" applyFont="1" applyAlignment="1">
      <alignment horizontal="left"/>
    </xf>
    <xf numFmtId="0" fontId="12" fillId="0" borderId="0" xfId="0" applyFont="1"/>
    <xf numFmtId="9" fontId="16" fillId="0" borderId="39" xfId="0" applyNumberFormat="1" applyFont="1" applyFill="1" applyBorder="1" applyAlignment="1">
      <alignment horizontal="center" vertical="center"/>
    </xf>
    <xf numFmtId="0" fontId="14" fillId="4" borderId="36" xfId="0" applyFont="1" applyFill="1" applyBorder="1" applyAlignment="1">
      <alignment horizontal="center" vertical="center" wrapText="1"/>
    </xf>
    <xf numFmtId="9" fontId="16" fillId="0" borderId="23" xfId="0" applyNumberFormat="1" applyFont="1" applyFill="1" applyBorder="1" applyAlignment="1">
      <alignment horizontal="center" vertical="center"/>
    </xf>
    <xf numFmtId="2" fontId="5" fillId="3" borderId="44" xfId="0" applyNumberFormat="1"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0" fontId="14" fillId="4" borderId="32" xfId="0" applyFont="1" applyFill="1" applyBorder="1" applyAlignment="1">
      <alignment vertical="center"/>
    </xf>
    <xf numFmtId="0" fontId="14" fillId="4" borderId="11" xfId="0" applyFont="1" applyFill="1" applyBorder="1" applyAlignment="1">
      <alignment vertical="center"/>
    </xf>
    <xf numFmtId="0" fontId="14" fillId="4" borderId="33" xfId="0" applyFont="1" applyFill="1" applyBorder="1" applyAlignment="1">
      <alignment vertical="center"/>
    </xf>
    <xf numFmtId="9" fontId="16" fillId="3" borderId="11" xfId="0" quotePrefix="1" applyNumberFormat="1" applyFont="1" applyFill="1" applyBorder="1" applyAlignment="1">
      <alignment horizontal="center" vertical="center"/>
    </xf>
    <xf numFmtId="0" fontId="5" fillId="3" borderId="42" xfId="0" applyFont="1" applyFill="1" applyBorder="1" applyAlignment="1">
      <alignment horizontal="center" vertical="center" wrapText="1"/>
    </xf>
    <xf numFmtId="9" fontId="19" fillId="3" borderId="0" xfId="0" applyNumberFormat="1" applyFont="1" applyFill="1" applyAlignment="1">
      <alignment horizontal="center" vertical="center"/>
    </xf>
    <xf numFmtId="17" fontId="13" fillId="0" borderId="11" xfId="0" applyNumberFormat="1"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6" fillId="0" borderId="41" xfId="0" quotePrefix="1" applyFont="1" applyFill="1" applyBorder="1" applyAlignment="1">
      <alignment horizontal="left" vertical="center" wrapText="1"/>
    </xf>
    <xf numFmtId="0" fontId="16" fillId="0" borderId="42"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3" xfId="0" quotePrefix="1" applyFont="1" applyFill="1" applyBorder="1" applyAlignment="1">
      <alignment horizontal="left" vertical="center" wrapText="1"/>
    </xf>
    <xf numFmtId="0" fontId="16" fillId="0" borderId="43"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5" fillId="4" borderId="41"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2" xfId="0" applyFont="1" applyFill="1" applyBorder="1" applyAlignment="1">
      <alignment horizontal="center" vertical="center"/>
    </xf>
    <xf numFmtId="0" fontId="16" fillId="3" borderId="45" xfId="0" applyFont="1" applyFill="1" applyBorder="1" applyAlignment="1">
      <alignment horizontal="left" vertical="center" wrapText="1"/>
    </xf>
    <xf numFmtId="0" fontId="15" fillId="3" borderId="3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30"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43" xfId="0" applyFont="1" applyFill="1" applyBorder="1" applyAlignment="1">
      <alignment horizontal="center" vertical="center"/>
    </xf>
    <xf numFmtId="0" fontId="13" fillId="2" borderId="0" xfId="0" applyFont="1" applyFill="1"/>
    <xf numFmtId="0" fontId="13" fillId="3" borderId="28" xfId="0" applyFont="1" applyFill="1" applyBorder="1" applyAlignment="1">
      <alignment horizontal="justify" vertical="center" wrapText="1"/>
    </xf>
    <xf numFmtId="3" fontId="13" fillId="3" borderId="28" xfId="0" applyNumberFormat="1" applyFont="1" applyFill="1" applyBorder="1" applyAlignment="1">
      <alignment horizontal="center" vertical="center" wrapText="1"/>
    </xf>
    <xf numFmtId="0" fontId="15" fillId="4" borderId="35"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7" xfId="0" applyFont="1" applyFill="1" applyBorder="1" applyAlignment="1">
      <alignment horizontal="center" vertical="center"/>
    </xf>
    <xf numFmtId="0" fontId="16" fillId="0" borderId="35" xfId="0" applyFont="1" applyFill="1" applyBorder="1" applyAlignment="1">
      <alignment horizontal="left" vertical="center" wrapText="1"/>
    </xf>
    <xf numFmtId="0" fontId="13" fillId="0" borderId="43" xfId="0" applyFont="1" applyFill="1" applyBorder="1" applyAlignment="1">
      <alignment horizontal="center" vertical="center"/>
    </xf>
    <xf numFmtId="0" fontId="13" fillId="2" borderId="0" xfId="0" applyFont="1" applyFill="1" applyBorder="1" applyAlignment="1">
      <alignment horizontal="justify" vertical="center" wrapText="1"/>
    </xf>
    <xf numFmtId="0" fontId="13" fillId="0" borderId="0" xfId="0" applyFont="1"/>
    <xf numFmtId="2" fontId="13" fillId="0" borderId="31" xfId="0" applyNumberFormat="1" applyFont="1" applyFill="1" applyBorder="1" applyAlignment="1">
      <alignment horizontal="center" vertical="center" wrapText="1"/>
    </xf>
    <xf numFmtId="9" fontId="16" fillId="3" borderId="15" xfId="0" applyNumberFormat="1"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5" fillId="4" borderId="32" xfId="0" applyFont="1" applyFill="1" applyBorder="1" applyAlignment="1">
      <alignment vertical="center"/>
    </xf>
    <xf numFmtId="0" fontId="15" fillId="4" borderId="11" xfId="0" applyFont="1" applyFill="1" applyBorder="1" applyAlignment="1">
      <alignment vertical="center"/>
    </xf>
    <xf numFmtId="0" fontId="15" fillId="4" borderId="33" xfId="0" applyFont="1" applyFill="1" applyBorder="1" applyAlignment="1">
      <alignment vertical="center"/>
    </xf>
    <xf numFmtId="0" fontId="15" fillId="4" borderId="13" xfId="0" applyFont="1" applyFill="1" applyBorder="1" applyAlignment="1">
      <alignment vertical="center"/>
    </xf>
    <xf numFmtId="0" fontId="15" fillId="4" borderId="15" xfId="0" applyFont="1" applyFill="1" applyBorder="1" applyAlignment="1">
      <alignment vertical="center"/>
    </xf>
    <xf numFmtId="0" fontId="15" fillId="4" borderId="30" xfId="0" applyFont="1" applyFill="1" applyBorder="1" applyAlignment="1">
      <alignment vertical="center"/>
    </xf>
    <xf numFmtId="0" fontId="15" fillId="4" borderId="32" xfId="0" applyFont="1" applyFill="1" applyBorder="1" applyAlignment="1">
      <alignment horizontal="center" vertical="center"/>
    </xf>
    <xf numFmtId="0" fontId="15" fillId="4" borderId="11" xfId="0" applyFont="1" applyFill="1" applyBorder="1" applyAlignment="1">
      <alignment horizontal="center" vertical="center"/>
    </xf>
    <xf numFmtId="0" fontId="8" fillId="2" borderId="7" xfId="0" applyFont="1" applyFill="1" applyBorder="1" applyAlignment="1">
      <alignment horizontal="center" vertical="center" wrapText="1"/>
    </xf>
    <xf numFmtId="3" fontId="5" fillId="3" borderId="28"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17" fontId="5" fillId="3" borderId="39" xfId="0" applyNumberFormat="1" applyFont="1" applyFill="1" applyBorder="1" applyAlignment="1">
      <alignment horizontal="center" vertical="center" wrapText="1"/>
    </xf>
    <xf numFmtId="2" fontId="5" fillId="0" borderId="40" xfId="0" applyNumberFormat="1" applyFont="1" applyFill="1" applyBorder="1" applyAlignment="1">
      <alignment horizontal="center" vertical="center" wrapText="1"/>
    </xf>
    <xf numFmtId="17" fontId="5" fillId="3" borderId="23" xfId="0" applyNumberFormat="1" applyFont="1" applyFill="1" applyBorder="1" applyAlignment="1">
      <alignment horizontal="center" vertical="center" wrapText="1"/>
    </xf>
    <xf numFmtId="0" fontId="16" fillId="3" borderId="21" xfId="0" applyFont="1" applyFill="1" applyBorder="1" applyAlignment="1">
      <alignment horizontal="left" vertical="center" wrapText="1"/>
    </xf>
    <xf numFmtId="0" fontId="16" fillId="0" borderId="53" xfId="0" applyFont="1" applyFill="1" applyBorder="1" applyAlignment="1">
      <alignment horizontal="center" vertical="center" wrapText="1"/>
    </xf>
    <xf numFmtId="0" fontId="5" fillId="0" borderId="11" xfId="0" applyFont="1" applyBorder="1" applyAlignment="1">
      <alignment vertical="center" wrapText="1"/>
    </xf>
    <xf numFmtId="0" fontId="12" fillId="0" borderId="11"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5" fillId="3" borderId="11" xfId="0" quotePrefix="1" applyFont="1" applyFill="1" applyBorder="1" applyAlignment="1">
      <alignment horizontal="left" vertical="center" wrapText="1"/>
    </xf>
    <xf numFmtId="9" fontId="12" fillId="3" borderId="11" xfId="0" applyNumberFormat="1" applyFont="1" applyFill="1" applyBorder="1" applyAlignment="1">
      <alignment horizontal="center" vertical="center"/>
    </xf>
    <xf numFmtId="0" fontId="16" fillId="0" borderId="11" xfId="0" quotePrefix="1" applyFont="1" applyFill="1" applyBorder="1" applyAlignment="1">
      <alignment horizontal="left" vertical="center" wrapText="1"/>
    </xf>
    <xf numFmtId="0" fontId="5" fillId="0" borderId="15" xfId="0" applyFont="1" applyBorder="1" applyAlignment="1">
      <alignment vertical="center" wrapText="1"/>
    </xf>
    <xf numFmtId="0" fontId="5" fillId="3" borderId="15" xfId="0" quotePrefix="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12" fillId="0" borderId="15" xfId="0" applyFont="1" applyFill="1" applyBorder="1" applyAlignment="1">
      <alignment horizontal="left" vertical="center" wrapText="1"/>
    </xf>
    <xf numFmtId="9" fontId="12" fillId="0" borderId="15" xfId="0" quotePrefix="1" applyNumberFormat="1" applyFont="1" applyFill="1" applyBorder="1" applyAlignment="1">
      <alignment horizontal="center" vertical="center"/>
    </xf>
    <xf numFmtId="0" fontId="14" fillId="3" borderId="38"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wrapText="1"/>
    </xf>
    <xf numFmtId="0" fontId="14" fillId="3" borderId="45" xfId="0" applyFont="1" applyFill="1" applyBorder="1" applyAlignment="1">
      <alignment horizontal="center" vertical="center" wrapText="1"/>
    </xf>
    <xf numFmtId="17" fontId="5" fillId="0" borderId="22" xfId="0" applyNumberFormat="1"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0" fontId="16" fillId="3" borderId="46" xfId="0" applyFont="1" applyFill="1" applyBorder="1" applyAlignment="1">
      <alignment horizontal="left" vertical="center" wrapText="1"/>
    </xf>
    <xf numFmtId="0" fontId="14" fillId="3" borderId="26"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6" fillId="0" borderId="27" xfId="0" applyFont="1" applyFill="1" applyBorder="1" applyAlignment="1">
      <alignment horizontal="center" vertical="center" wrapText="1"/>
    </xf>
    <xf numFmtId="17" fontId="5" fillId="0" borderId="15" xfId="0" applyNumberFormat="1" applyFont="1" applyFill="1" applyBorder="1" applyAlignment="1">
      <alignment horizontal="center" vertical="center" wrapText="1"/>
    </xf>
    <xf numFmtId="9" fontId="12" fillId="0" borderId="39" xfId="0" quotePrefix="1" applyNumberFormat="1" applyFont="1" applyFill="1" applyBorder="1" applyAlignment="1">
      <alignment horizontal="center" vertical="center"/>
    </xf>
    <xf numFmtId="3" fontId="5" fillId="0" borderId="22" xfId="0" applyNumberFormat="1"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2" fillId="0" borderId="20" xfId="0" applyFont="1" applyFill="1" applyBorder="1" applyAlignment="1">
      <alignment horizontal="left" vertical="center" wrapText="1"/>
    </xf>
    <xf numFmtId="9" fontId="12" fillId="0" borderId="14" xfId="0" applyNumberFormat="1" applyFont="1" applyFill="1" applyBorder="1" applyAlignment="1">
      <alignment horizontal="center" vertical="center"/>
    </xf>
    <xf numFmtId="0" fontId="16" fillId="0" borderId="16" xfId="0" applyFont="1" applyFill="1" applyBorder="1" applyAlignment="1">
      <alignment horizontal="center" vertical="center" wrapText="1"/>
    </xf>
    <xf numFmtId="0" fontId="12" fillId="3" borderId="39"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5" fillId="3" borderId="39" xfId="0" quotePrefix="1" applyFont="1" applyFill="1" applyBorder="1" applyAlignment="1">
      <alignment horizontal="center" vertical="center" wrapText="1"/>
    </xf>
    <xf numFmtId="0" fontId="12" fillId="3" borderId="54" xfId="0" applyFont="1" applyFill="1" applyBorder="1" applyAlignment="1">
      <alignment horizontal="left" vertical="center" wrapText="1"/>
    </xf>
    <xf numFmtId="0" fontId="5" fillId="2" borderId="15" xfId="0" applyFont="1" applyFill="1" applyBorder="1" applyAlignment="1">
      <alignment vertical="center" wrapText="1"/>
    </xf>
    <xf numFmtId="0" fontId="5" fillId="3" borderId="1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vertical="center" wrapText="1"/>
    </xf>
    <xf numFmtId="0" fontId="14" fillId="3" borderId="25" xfId="0" applyFont="1" applyFill="1" applyBorder="1" applyAlignment="1">
      <alignment horizontal="center" vertical="center"/>
    </xf>
    <xf numFmtId="0" fontId="12" fillId="3" borderId="41" xfId="0" applyFont="1" applyFill="1" applyBorder="1" applyAlignment="1">
      <alignment horizontal="left" vertical="center" wrapText="1"/>
    </xf>
    <xf numFmtId="0" fontId="5" fillId="0" borderId="15" xfId="0" applyFont="1" applyFill="1" applyBorder="1" applyAlignment="1">
      <alignment horizontal="justify" vertical="center"/>
    </xf>
    <xf numFmtId="2" fontId="5" fillId="3" borderId="37" xfId="0" applyNumberFormat="1" applyFont="1" applyFill="1" applyBorder="1" applyAlignment="1">
      <alignment horizontal="center" vertical="center"/>
    </xf>
    <xf numFmtId="0" fontId="16" fillId="3" borderId="13" xfId="0" applyFont="1" applyFill="1" applyBorder="1" applyAlignment="1">
      <alignment horizontal="left" vertical="center" wrapText="1"/>
    </xf>
    <xf numFmtId="17" fontId="5" fillId="0" borderId="39" xfId="0" applyNumberFormat="1" applyFont="1" applyFill="1" applyBorder="1" applyAlignment="1">
      <alignment horizontal="center" vertical="center" wrapText="1"/>
    </xf>
    <xf numFmtId="0" fontId="5" fillId="0" borderId="25" xfId="0" applyFont="1" applyFill="1" applyBorder="1" applyAlignment="1">
      <alignment horizontal="center" vertical="center"/>
    </xf>
    <xf numFmtId="9" fontId="16" fillId="0" borderId="24" xfId="0" applyNumberFormat="1" applyFont="1" applyFill="1" applyBorder="1" applyAlignment="1">
      <alignment horizontal="center" vertical="center"/>
    </xf>
    <xf numFmtId="0" fontId="5" fillId="0" borderId="24" xfId="0" applyFont="1" applyFill="1" applyBorder="1" applyAlignment="1">
      <alignment horizontal="justify" vertical="center" wrapText="1"/>
    </xf>
    <xf numFmtId="9" fontId="5" fillId="3" borderId="24" xfId="0" applyNumberFormat="1" applyFont="1" applyFill="1" applyBorder="1" applyAlignment="1">
      <alignment horizontal="center" vertical="center" wrapText="1"/>
    </xf>
    <xf numFmtId="0" fontId="5" fillId="0" borderId="22" xfId="0" applyFont="1" applyBorder="1" applyAlignment="1">
      <alignment horizontal="center" vertical="center" wrapText="1"/>
    </xf>
    <xf numFmtId="9" fontId="5" fillId="0" borderId="22" xfId="0" applyNumberFormat="1" applyFont="1" applyBorder="1" applyAlignment="1">
      <alignment horizontal="center" vertical="center" wrapText="1"/>
    </xf>
    <xf numFmtId="0" fontId="5" fillId="0" borderId="11" xfId="0" applyFont="1" applyBorder="1" applyAlignment="1">
      <alignment horizontal="center" vertical="center" wrapText="1"/>
    </xf>
    <xf numFmtId="3" fontId="5" fillId="3" borderId="28" xfId="0" applyNumberFormat="1" applyFont="1" applyFill="1" applyBorder="1" applyAlignment="1">
      <alignment horizontal="center" vertical="center" wrapText="1"/>
    </xf>
    <xf numFmtId="9" fontId="5" fillId="0" borderId="28" xfId="0" applyNumberFormat="1" applyFont="1" applyBorder="1" applyAlignment="1">
      <alignment horizontal="center" vertical="center" wrapText="1"/>
    </xf>
    <xf numFmtId="9" fontId="5" fillId="0" borderId="39"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quotePrefix="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3" borderId="11" xfId="0"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2" fillId="3" borderId="21" xfId="0" applyFont="1" applyFill="1" applyBorder="1" applyAlignment="1">
      <alignment horizontal="left" vertical="center" wrapText="1"/>
    </xf>
    <xf numFmtId="9" fontId="12" fillId="0" borderId="23" xfId="0" applyNumberFormat="1" applyFont="1" applyFill="1" applyBorder="1" applyAlignment="1">
      <alignment horizontal="center" vertical="center"/>
    </xf>
    <xf numFmtId="0" fontId="5" fillId="0" borderId="49" xfId="0" applyFont="1" applyFill="1" applyBorder="1" applyAlignment="1">
      <alignment horizontal="center" vertical="center"/>
    </xf>
    <xf numFmtId="2" fontId="5" fillId="3" borderId="11" xfId="0" quotePrefix="1"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xf>
    <xf numFmtId="0" fontId="5" fillId="3" borderId="39" xfId="0" applyFont="1" applyFill="1" applyBorder="1" applyAlignment="1">
      <alignment horizontal="center" vertical="center"/>
    </xf>
    <xf numFmtId="9" fontId="5" fillId="3" borderId="11" xfId="0" quotePrefix="1" applyNumberFormat="1" applyFont="1" applyFill="1" applyBorder="1" applyAlignment="1">
      <alignment horizontal="center" vertical="center" wrapText="1"/>
    </xf>
    <xf numFmtId="0" fontId="5" fillId="3" borderId="22" xfId="0" quotePrefix="1" applyFont="1" applyFill="1" applyBorder="1" applyAlignment="1">
      <alignment horizontal="center" vertical="center" wrapText="1"/>
    </xf>
    <xf numFmtId="0" fontId="14" fillId="3" borderId="45" xfId="0" applyFont="1" applyFill="1" applyBorder="1" applyAlignment="1">
      <alignment horizontal="center" vertical="center"/>
    </xf>
    <xf numFmtId="0" fontId="14" fillId="3" borderId="36" xfId="0" applyFont="1" applyFill="1" applyBorder="1" applyAlignment="1">
      <alignment horizontal="center" vertical="center"/>
    </xf>
    <xf numFmtId="2" fontId="5" fillId="3" borderId="28" xfId="0" quotePrefix="1" applyNumberFormat="1" applyFont="1" applyFill="1" applyBorder="1" applyAlignment="1">
      <alignment horizontal="center" vertical="center" wrapText="1"/>
    </xf>
    <xf numFmtId="9" fontId="5" fillId="3" borderId="15" xfId="0" quotePrefix="1" applyNumberFormat="1" applyFont="1" applyFill="1" applyBorder="1" applyAlignment="1">
      <alignment horizontal="center" vertical="center" wrapText="1"/>
    </xf>
    <xf numFmtId="2" fontId="5" fillId="0" borderId="30" xfId="0" applyNumberFormat="1" applyFont="1" applyFill="1" applyBorder="1" applyAlignment="1">
      <alignment horizontal="center" vertical="center" wrapText="1"/>
    </xf>
    <xf numFmtId="2" fontId="5" fillId="0" borderId="33" xfId="0" applyNumberFormat="1" applyFont="1" applyFill="1" applyBorder="1" applyAlignment="1">
      <alignment horizontal="center" vertical="center" wrapText="1"/>
    </xf>
    <xf numFmtId="9" fontId="5" fillId="3" borderId="39" xfId="0" quotePrefix="1" applyNumberFormat="1" applyFont="1" applyFill="1" applyBorder="1" applyAlignment="1">
      <alignment horizontal="center" vertical="center" wrapText="1"/>
    </xf>
    <xf numFmtId="2" fontId="5" fillId="0" borderId="42" xfId="0" applyNumberFormat="1" applyFont="1" applyFill="1" applyBorder="1" applyAlignment="1">
      <alignment horizontal="center" vertical="center" wrapText="1"/>
    </xf>
    <xf numFmtId="0" fontId="14" fillId="3" borderId="48"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9" fontId="5" fillId="3" borderId="39" xfId="0" applyNumberFormat="1" applyFont="1" applyFill="1" applyBorder="1" applyAlignment="1">
      <alignment horizontal="center" vertical="center" wrapText="1"/>
    </xf>
    <xf numFmtId="2" fontId="5" fillId="3" borderId="42" xfId="0" applyNumberFormat="1" applyFont="1" applyFill="1" applyBorder="1" applyAlignment="1">
      <alignment horizontal="center" vertical="center" wrapText="1"/>
    </xf>
    <xf numFmtId="3" fontId="5" fillId="3" borderId="28" xfId="0" applyNumberFormat="1" applyFont="1" applyFill="1" applyBorder="1" applyAlignment="1">
      <alignment horizontal="center" vertical="center" wrapText="1"/>
    </xf>
    <xf numFmtId="9" fontId="5"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9" fontId="5" fillId="3" borderId="14" xfId="0" applyNumberFormat="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9" fontId="5" fillId="0" borderId="15"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14" fillId="3" borderId="47"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3" borderId="15" xfId="0" applyFont="1" applyFill="1" applyBorder="1" applyAlignment="1">
      <alignment horizontal="center" vertical="center" wrapText="1"/>
    </xf>
    <xf numFmtId="164" fontId="10" fillId="2" borderId="12" xfId="0" applyNumberFormat="1" applyFont="1" applyFill="1" applyBorder="1" applyAlignment="1">
      <alignment horizontal="center" vertical="center"/>
    </xf>
    <xf numFmtId="0" fontId="16" fillId="3" borderId="36" xfId="0" applyFont="1" applyFill="1" applyBorder="1" applyAlignment="1">
      <alignment horizontal="left" vertical="center" wrapText="1"/>
    </xf>
    <xf numFmtId="0" fontId="5" fillId="0" borderId="24" xfId="0" quotePrefix="1" applyFont="1" applyFill="1" applyBorder="1" applyAlignment="1">
      <alignment horizontal="center" vertical="center" wrapText="1"/>
    </xf>
    <xf numFmtId="2" fontId="5" fillId="0" borderId="44" xfId="0" applyNumberFormat="1" applyFont="1" applyFill="1" applyBorder="1" applyAlignment="1">
      <alignment horizontal="center" vertical="center" wrapText="1"/>
    </xf>
    <xf numFmtId="0" fontId="12" fillId="3" borderId="48" xfId="0" applyFont="1" applyFill="1" applyBorder="1" applyAlignment="1">
      <alignment horizontal="left" vertical="center" wrapText="1"/>
    </xf>
    <xf numFmtId="0" fontId="5" fillId="0" borderId="11"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0" borderId="39" xfId="0" applyFont="1" applyBorder="1" applyAlignment="1">
      <alignment horizontal="center" vertical="center" wrapText="1"/>
    </xf>
    <xf numFmtId="9" fontId="5" fillId="3" borderId="22"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0" xfId="0" applyFont="1" applyFill="1" applyBorder="1"/>
    <xf numFmtId="0" fontId="5" fillId="2" borderId="2" xfId="0" applyFont="1" applyFill="1" applyBorder="1" applyAlignment="1"/>
    <xf numFmtId="0" fontId="5" fillId="2" borderId="0" xfId="0" applyFont="1" applyFill="1" applyBorder="1" applyAlignment="1"/>
    <xf numFmtId="0" fontId="5" fillId="2" borderId="9" xfId="0" applyFont="1" applyFill="1" applyBorder="1" applyAlignment="1"/>
    <xf numFmtId="0" fontId="20" fillId="0" borderId="0" xfId="0" applyFont="1" applyAlignment="1">
      <alignment wrapText="1"/>
    </xf>
    <xf numFmtId="0" fontId="20" fillId="0" borderId="0" xfId="0" applyFont="1"/>
    <xf numFmtId="0" fontId="20" fillId="0" borderId="0" xfId="0" applyFont="1" applyAlignment="1">
      <alignment vertical="center"/>
    </xf>
    <xf numFmtId="0" fontId="5" fillId="2" borderId="2" xfId="0" applyFont="1" applyFill="1" applyBorder="1" applyAlignment="1">
      <alignment horizontal="center"/>
    </xf>
    <xf numFmtId="0" fontId="10" fillId="2" borderId="5" xfId="0" applyFont="1" applyFill="1" applyBorder="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22" fillId="3" borderId="11" xfId="4" applyFont="1" applyFill="1" applyBorder="1" applyAlignment="1">
      <alignment horizontal="left" vertical="center" wrapText="1"/>
    </xf>
    <xf numFmtId="0" fontId="21" fillId="3" borderId="11" xfId="0" applyFont="1" applyFill="1" applyBorder="1" applyAlignment="1">
      <alignment horizontal="center" vertical="center" wrapText="1"/>
    </xf>
    <xf numFmtId="0" fontId="5" fillId="0" borderId="0" xfId="0" applyFont="1" applyBorder="1"/>
    <xf numFmtId="0" fontId="8" fillId="2" borderId="7" xfId="0" applyFont="1" applyFill="1" applyBorder="1" applyAlignment="1">
      <alignment horizontal="center" vertical="center" wrapText="1"/>
    </xf>
    <xf numFmtId="0" fontId="14" fillId="0" borderId="11" xfId="0" applyFont="1" applyFill="1" applyBorder="1" applyAlignment="1">
      <alignment horizontal="center" vertical="center"/>
    </xf>
    <xf numFmtId="0" fontId="28" fillId="0" borderId="11" xfId="0" applyFont="1" applyBorder="1" applyAlignment="1">
      <alignment horizontal="left" vertical="center" wrapText="1" readingOrder="1"/>
    </xf>
    <xf numFmtId="9" fontId="29" fillId="0" borderId="11" xfId="0" applyNumberFormat="1" applyFont="1" applyBorder="1" applyAlignment="1">
      <alignment horizontal="center" vertical="center" wrapText="1"/>
    </xf>
    <xf numFmtId="0" fontId="29" fillId="0" borderId="11" xfId="0" applyFont="1" applyBorder="1" applyAlignment="1">
      <alignment vertical="center"/>
    </xf>
    <xf numFmtId="9" fontId="29" fillId="0" borderId="11" xfId="0" applyNumberFormat="1" applyFont="1" applyBorder="1" applyAlignment="1">
      <alignment horizontal="center" vertical="center"/>
    </xf>
    <xf numFmtId="0" fontId="28" fillId="0" borderId="11" xfId="0" quotePrefix="1" applyFont="1" applyBorder="1" applyAlignment="1">
      <alignment horizontal="left" vertical="center" wrapText="1" readingOrder="1"/>
    </xf>
    <xf numFmtId="0" fontId="29" fillId="0" borderId="11" xfId="0" applyFont="1" applyBorder="1" applyAlignment="1">
      <alignment horizontal="left" vertical="center" wrapText="1"/>
    </xf>
    <xf numFmtId="0" fontId="29" fillId="0" borderId="11" xfId="0" applyFont="1" applyBorder="1" applyAlignment="1">
      <alignment vertical="center" wrapText="1"/>
    </xf>
    <xf numFmtId="1" fontId="29" fillId="0" borderId="11" xfId="0" applyNumberFormat="1" applyFont="1" applyBorder="1" applyAlignment="1">
      <alignment horizontal="center" vertical="center"/>
    </xf>
    <xf numFmtId="0" fontId="30" fillId="3" borderId="11" xfId="0" quotePrefix="1" applyFont="1" applyFill="1" applyBorder="1" applyAlignment="1">
      <alignment horizontal="left" vertical="center" wrapText="1" readingOrder="1"/>
    </xf>
    <xf numFmtId="0" fontId="29" fillId="3" borderId="11" xfId="0" applyFont="1" applyFill="1" applyBorder="1" applyAlignment="1">
      <alignment horizontal="left" vertical="center" wrapText="1"/>
    </xf>
    <xf numFmtId="9" fontId="29" fillId="3" borderId="11" xfId="0" applyNumberFormat="1" applyFont="1" applyFill="1" applyBorder="1" applyAlignment="1">
      <alignment horizontal="center" vertical="center"/>
    </xf>
    <xf numFmtId="0" fontId="29" fillId="0" borderId="11" xfId="0" applyFont="1" applyBorder="1" applyAlignment="1">
      <alignment horizontal="center" vertical="center"/>
    </xf>
    <xf numFmtId="0" fontId="30" fillId="0" borderId="11" xfId="0" applyFont="1" applyBorder="1" applyAlignment="1">
      <alignment horizontal="left" vertical="center" wrapText="1" readingOrder="1"/>
    </xf>
    <xf numFmtId="0" fontId="30" fillId="0" borderId="11" xfId="0" quotePrefix="1" applyFont="1" applyFill="1" applyBorder="1" applyAlignment="1">
      <alignment horizontal="left" vertical="center" wrapText="1" readingOrder="1"/>
    </xf>
    <xf numFmtId="0" fontId="5" fillId="0" borderId="0" xfId="0" applyFont="1" applyAlignment="1">
      <alignment vertical="center"/>
    </xf>
    <xf numFmtId="0" fontId="29" fillId="0" borderId="11" xfId="0" applyFont="1" applyBorder="1" applyAlignment="1">
      <alignment horizontal="center" vertical="center" wrapText="1"/>
    </xf>
    <xf numFmtId="0" fontId="29" fillId="3" borderId="11" xfId="0" applyFont="1" applyFill="1" applyBorder="1" applyAlignment="1">
      <alignment horizontal="center" vertical="center"/>
    </xf>
    <xf numFmtId="2" fontId="5" fillId="2" borderId="0" xfId="0" applyNumberFormat="1" applyFont="1" applyFill="1" applyAlignment="1">
      <alignment horizontal="center" vertical="center"/>
    </xf>
    <xf numFmtId="2" fontId="5" fillId="2" borderId="2" xfId="0" applyNumberFormat="1" applyFont="1" applyFill="1" applyBorder="1" applyAlignment="1">
      <alignment horizontal="center" vertical="center"/>
    </xf>
    <xf numFmtId="2" fontId="5" fillId="2" borderId="0" xfId="0" applyNumberFormat="1" applyFont="1" applyFill="1" applyBorder="1" applyAlignment="1">
      <alignment horizontal="center" vertical="center"/>
    </xf>
    <xf numFmtId="2" fontId="5" fillId="0" borderId="0" xfId="0" applyNumberFormat="1" applyFont="1" applyAlignment="1">
      <alignment horizontal="center" vertical="center"/>
    </xf>
    <xf numFmtId="0" fontId="5" fillId="0" borderId="1" xfId="0" applyFont="1" applyBorder="1"/>
    <xf numFmtId="0" fontId="5" fillId="0" borderId="5" xfId="0" applyFont="1" applyBorder="1"/>
    <xf numFmtId="0" fontId="10" fillId="2" borderId="5" xfId="0" applyFont="1" applyFill="1" applyBorder="1" applyAlignment="1">
      <alignment horizontal="center" vertical="center"/>
    </xf>
    <xf numFmtId="0" fontId="5" fillId="0" borderId="8" xfId="0" applyFont="1" applyBorder="1"/>
    <xf numFmtId="0" fontId="33" fillId="6" borderId="11" xfId="0" applyFont="1" applyFill="1" applyBorder="1" applyAlignment="1">
      <alignment horizontal="center" vertical="center"/>
    </xf>
    <xf numFmtId="0" fontId="29" fillId="0" borderId="31" xfId="0" applyFont="1" applyBorder="1" applyAlignment="1">
      <alignment horizontal="center" vertical="center"/>
    </xf>
    <xf numFmtId="0" fontId="29" fillId="3" borderId="31" xfId="0" applyFont="1" applyFill="1" applyBorder="1" applyAlignment="1">
      <alignment horizontal="center" vertical="center"/>
    </xf>
    <xf numFmtId="0" fontId="33" fillId="5" borderId="31" xfId="0"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1" xfId="0" applyFont="1" applyFill="1" applyBorder="1" applyAlignment="1">
      <alignment horizontal="center" vertical="center"/>
    </xf>
    <xf numFmtId="0" fontId="33" fillId="5" borderId="62" xfId="0" applyFont="1" applyFill="1" applyBorder="1" applyAlignment="1">
      <alignment horizontal="center" vertical="center"/>
    </xf>
    <xf numFmtId="0" fontId="33" fillId="5" borderId="56" xfId="0" applyFont="1" applyFill="1" applyBorder="1" applyAlignment="1">
      <alignment horizontal="center" vertical="center"/>
    </xf>
    <xf numFmtId="0" fontId="33" fillId="5" borderId="49" xfId="0" applyFont="1" applyFill="1" applyBorder="1" applyAlignment="1">
      <alignment horizontal="center" vertical="center"/>
    </xf>
    <xf numFmtId="0" fontId="33" fillId="5" borderId="5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40" xfId="0" applyFont="1" applyFill="1" applyBorder="1" applyAlignment="1">
      <alignment horizontal="center" vertical="center"/>
    </xf>
    <xf numFmtId="0" fontId="29" fillId="0" borderId="11" xfId="0" applyFont="1" applyFill="1" applyBorder="1" applyAlignment="1">
      <alignment horizontal="center" vertical="center"/>
    </xf>
    <xf numFmtId="0" fontId="27" fillId="0" borderId="11" xfId="0" applyFont="1" applyFill="1" applyBorder="1" applyAlignment="1">
      <alignment vertical="center" readingOrder="1"/>
    </xf>
    <xf numFmtId="0" fontId="27" fillId="0" borderId="11" xfId="0" applyFont="1" applyFill="1" applyBorder="1" applyAlignment="1">
      <alignment vertical="center" wrapText="1" readingOrder="1"/>
    </xf>
    <xf numFmtId="0" fontId="27" fillId="0" borderId="11" xfId="0" applyFont="1" applyBorder="1" applyAlignment="1">
      <alignment vertical="center" wrapText="1" readingOrder="1"/>
    </xf>
    <xf numFmtId="0" fontId="10" fillId="0" borderId="11" xfId="0" applyFont="1" applyBorder="1" applyAlignment="1">
      <alignment vertical="center" wrapText="1"/>
    </xf>
    <xf numFmtId="0" fontId="8" fillId="2" borderId="7"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168" fontId="5" fillId="0" borderId="0" xfId="0" applyNumberFormat="1" applyFont="1"/>
    <xf numFmtId="168" fontId="25" fillId="3" borderId="11" xfId="0" applyNumberFormat="1" applyFont="1" applyFill="1" applyBorder="1" applyAlignment="1">
      <alignment horizontal="center" vertical="center" wrapText="1" readingOrder="1"/>
    </xf>
    <xf numFmtId="168" fontId="5" fillId="0" borderId="0" xfId="0" applyNumberFormat="1" applyFont="1" applyAlignment="1">
      <alignment horizontal="center" readingOrder="1"/>
    </xf>
    <xf numFmtId="0" fontId="5" fillId="2" borderId="2" xfId="0" applyFont="1" applyFill="1" applyBorder="1"/>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5" fillId="0" borderId="0" xfId="0" applyFont="1" applyBorder="1" applyAlignment="1">
      <alignment horizontal="center" vertical="center"/>
    </xf>
    <xf numFmtId="0" fontId="5" fillId="0" borderId="2" xfId="0" applyFont="1" applyBorder="1"/>
    <xf numFmtId="0" fontId="5" fillId="0" borderId="6" xfId="0" applyFont="1" applyBorder="1"/>
    <xf numFmtId="0" fontId="5" fillId="0" borderId="0" xfId="0" applyFont="1" applyBorder="1" applyAlignment="1">
      <alignment horizontal="center"/>
    </xf>
    <xf numFmtId="0" fontId="5" fillId="0" borderId="9" xfId="0" applyFont="1" applyBorder="1"/>
    <xf numFmtId="0" fontId="5" fillId="0" borderId="9" xfId="0" applyFont="1" applyBorder="1" applyAlignment="1">
      <alignment horizontal="center" vertical="center"/>
    </xf>
    <xf numFmtId="0" fontId="5" fillId="0" borderId="9" xfId="0" applyFont="1" applyBorder="1" applyAlignment="1">
      <alignment horizontal="center"/>
    </xf>
    <xf numFmtId="0" fontId="33" fillId="7" borderId="11" xfId="0" applyFont="1" applyFill="1" applyBorder="1" applyAlignment="1">
      <alignment horizontal="center" vertical="center" wrapText="1"/>
    </xf>
    <xf numFmtId="9" fontId="35" fillId="0" borderId="9" xfId="3" applyFont="1" applyBorder="1"/>
    <xf numFmtId="168" fontId="10" fillId="8" borderId="11" xfId="0" applyNumberFormat="1" applyFont="1" applyFill="1" applyBorder="1" applyAlignment="1">
      <alignment horizontal="center" vertical="center" readingOrder="1"/>
    </xf>
    <xf numFmtId="9" fontId="7" fillId="8" borderId="58" xfId="3" applyFont="1" applyFill="1" applyBorder="1" applyAlignment="1">
      <alignment horizontal="center" vertical="center"/>
    </xf>
    <xf numFmtId="9" fontId="17" fillId="8" borderId="36" xfId="3" applyFont="1" applyFill="1" applyBorder="1" applyAlignment="1">
      <alignment horizontal="center" vertical="center"/>
    </xf>
    <xf numFmtId="9" fontId="17" fillId="8" borderId="52" xfId="3" applyFont="1" applyFill="1" applyBorder="1" applyAlignment="1">
      <alignment horizontal="center" vertical="center"/>
    </xf>
    <xf numFmtId="9" fontId="5" fillId="8" borderId="11" xfId="0" applyNumberFormat="1" applyFont="1" applyFill="1" applyBorder="1" applyAlignment="1">
      <alignment horizontal="center" vertical="center"/>
    </xf>
    <xf numFmtId="9" fontId="10" fillId="8" borderId="11" xfId="3" applyNumberFormat="1" applyFont="1" applyFill="1" applyBorder="1" applyAlignment="1">
      <alignment horizontal="center" vertical="center"/>
    </xf>
    <xf numFmtId="0" fontId="5" fillId="0" borderId="64" xfId="0" applyFont="1" applyBorder="1"/>
    <xf numFmtId="0" fontId="33" fillId="7" borderId="34" xfId="0" applyFont="1" applyFill="1" applyBorder="1" applyAlignment="1">
      <alignment horizontal="center" vertical="center" wrapText="1"/>
    </xf>
    <xf numFmtId="0" fontId="10" fillId="8" borderId="34" xfId="0" applyNumberFormat="1" applyFont="1" applyFill="1" applyBorder="1" applyAlignment="1">
      <alignment horizontal="center" vertical="center"/>
    </xf>
    <xf numFmtId="0" fontId="36" fillId="7" borderId="34" xfId="3" applyNumberFormat="1" applyFont="1" applyFill="1" applyBorder="1" applyAlignment="1">
      <alignment horizontal="center" vertical="center" wrapText="1"/>
    </xf>
    <xf numFmtId="9" fontId="10" fillId="8" borderId="11" xfId="0" applyNumberFormat="1" applyFont="1" applyFill="1" applyBorder="1" applyAlignment="1">
      <alignment horizontal="center" vertical="center"/>
    </xf>
    <xf numFmtId="9" fontId="36" fillId="7" borderId="11" xfId="3" applyNumberFormat="1" applyFont="1" applyFill="1" applyBorder="1" applyAlignment="1">
      <alignment horizontal="center" vertical="center" wrapText="1"/>
    </xf>
    <xf numFmtId="0" fontId="33" fillId="0" borderId="68" xfId="0" applyFont="1" applyFill="1" applyBorder="1" applyAlignment="1">
      <alignment horizontal="center" wrapText="1"/>
    </xf>
    <xf numFmtId="0" fontId="5" fillId="0" borderId="69" xfId="0" applyFont="1" applyBorder="1"/>
    <xf numFmtId="14" fontId="5" fillId="2" borderId="63" xfId="0"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4" xfId="0" applyFont="1" applyFill="1" applyBorder="1" applyAlignment="1">
      <alignment horizontal="center" vertical="center" wrapText="1"/>
    </xf>
    <xf numFmtId="9" fontId="5" fillId="3" borderId="14" xfId="0" quotePrefix="1" applyNumberFormat="1" applyFont="1" applyFill="1" applyBorder="1" applyAlignment="1">
      <alignment horizontal="center" vertical="center" wrapText="1"/>
    </xf>
    <xf numFmtId="9" fontId="5" fillId="3" borderId="22" xfId="0" quotePrefix="1" applyNumberFormat="1" applyFont="1" applyFill="1" applyBorder="1" applyAlignment="1">
      <alignment horizontal="center" vertical="center" wrapText="1"/>
    </xf>
    <xf numFmtId="9" fontId="5" fillId="3" borderId="24" xfId="0" quotePrefix="1" applyNumberFormat="1" applyFont="1" applyFill="1" applyBorder="1" applyAlignment="1">
      <alignment horizontal="center" vertical="center" wrapText="1"/>
    </xf>
    <xf numFmtId="9" fontId="5" fillId="3" borderId="14" xfId="0" applyNumberFormat="1"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9" fontId="5" fillId="3" borderId="24" xfId="0" applyNumberFormat="1"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14" xfId="0" quotePrefix="1" applyFont="1" applyFill="1" applyBorder="1" applyAlignment="1">
      <alignment horizontal="center" vertical="center" wrapText="1"/>
    </xf>
    <xf numFmtId="0" fontId="5" fillId="3" borderId="22" xfId="0" quotePrefix="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8" xfId="0" applyFont="1" applyBorder="1" applyAlignment="1">
      <alignment horizontal="center" vertical="center" wrapText="1"/>
    </xf>
    <xf numFmtId="2" fontId="5" fillId="3" borderId="22" xfId="0" quotePrefix="1"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xf>
    <xf numFmtId="2" fontId="10" fillId="0" borderId="25"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4"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38" xfId="0" applyFont="1" applyFill="1" applyBorder="1" applyAlignment="1">
      <alignment horizontal="center" vertical="center" wrapText="1"/>
    </xf>
    <xf numFmtId="9" fontId="5" fillId="3" borderId="28" xfId="0" applyNumberFormat="1"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3" borderId="2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0" borderId="28" xfId="0" quotePrefix="1" applyFont="1" applyBorder="1" applyAlignment="1">
      <alignment horizontal="center" vertical="center" wrapText="1"/>
    </xf>
    <xf numFmtId="9" fontId="5" fillId="0" borderId="22" xfId="0" applyNumberFormat="1"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4" xfId="0" applyFont="1" applyFill="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8" xfId="0" applyFont="1" applyFill="1" applyBorder="1" applyAlignment="1">
      <alignment horizontal="center" vertical="center" wrapText="1"/>
    </xf>
    <xf numFmtId="3" fontId="5" fillId="3" borderId="14" xfId="0" applyNumberFormat="1" applyFont="1" applyFill="1" applyBorder="1" applyAlignment="1">
      <alignment horizontal="center" vertical="center" wrapText="1"/>
    </xf>
    <xf numFmtId="3" fontId="5" fillId="3" borderId="28"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9" fontId="5" fillId="0" borderId="15" xfId="0" quotePrefix="1" applyNumberFormat="1"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2" fontId="5" fillId="0" borderId="14" xfId="0" applyNumberFormat="1" applyFont="1" applyBorder="1" applyAlignment="1">
      <alignment horizontal="center" vertical="center" wrapText="1"/>
    </xf>
    <xf numFmtId="2" fontId="5" fillId="0" borderId="22" xfId="0" applyNumberFormat="1" applyFont="1" applyBorder="1" applyAlignment="1">
      <alignment horizontal="center" vertical="center" wrapText="1"/>
    </xf>
    <xf numFmtId="9" fontId="5" fillId="0" borderId="28" xfId="0" applyNumberFormat="1" applyFont="1" applyBorder="1" applyAlignment="1">
      <alignment horizontal="center" vertical="center" wrapText="1"/>
    </xf>
    <xf numFmtId="9" fontId="5" fillId="0" borderId="39" xfId="0" applyNumberFormat="1" applyFont="1" applyBorder="1" applyAlignment="1">
      <alignment horizontal="center" vertical="center" wrapText="1"/>
    </xf>
    <xf numFmtId="0" fontId="5" fillId="0" borderId="23" xfId="0" applyFont="1" applyBorder="1" applyAlignment="1">
      <alignment horizontal="center" vertical="center" wrapText="1"/>
    </xf>
    <xf numFmtId="9" fontId="5" fillId="3" borderId="23"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2" fontId="10" fillId="0" borderId="12" xfId="0" applyNumberFormat="1" applyFont="1" applyFill="1" applyBorder="1" applyAlignment="1">
      <alignment horizontal="center" vertical="center"/>
    </xf>
    <xf numFmtId="0" fontId="10" fillId="0" borderId="22" xfId="0" applyFont="1" applyFill="1" applyBorder="1" applyAlignment="1">
      <alignment horizontal="center" vertical="center"/>
    </xf>
    <xf numFmtId="0" fontId="5" fillId="0" borderId="4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0" borderId="55" xfId="0" applyFont="1" applyBorder="1" applyAlignment="1">
      <alignment horizontal="center" vertical="center" wrapText="1"/>
    </xf>
    <xf numFmtId="9" fontId="5" fillId="0" borderId="0" xfId="3" applyFont="1" applyAlignment="1">
      <alignment horizontal="center"/>
    </xf>
    <xf numFmtId="9" fontId="10" fillId="8" borderId="38" xfId="3" applyFont="1" applyFill="1" applyBorder="1" applyAlignment="1">
      <alignment horizontal="center" vertical="center"/>
    </xf>
    <xf numFmtId="9" fontId="10" fillId="8" borderId="24" xfId="3" applyFont="1" applyFill="1" applyBorder="1" applyAlignment="1">
      <alignment horizontal="center" vertical="center"/>
    </xf>
    <xf numFmtId="9" fontId="10" fillId="8" borderId="25" xfId="3" applyFont="1" applyFill="1" applyBorder="1" applyAlignment="1">
      <alignment horizontal="center" vertical="center"/>
    </xf>
    <xf numFmtId="9" fontId="10" fillId="8" borderId="48" xfId="3" applyFont="1" applyFill="1" applyBorder="1" applyAlignment="1">
      <alignment horizontal="center" vertical="center"/>
    </xf>
    <xf numFmtId="9" fontId="10" fillId="8" borderId="44" xfId="3" applyFont="1" applyFill="1" applyBorder="1" applyAlignment="1">
      <alignment horizontal="center" vertical="center"/>
    </xf>
    <xf numFmtId="0" fontId="5" fillId="2" borderId="11"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6" borderId="31" xfId="0" applyFont="1" applyFill="1" applyBorder="1" applyAlignment="1">
      <alignment horizontal="center" vertical="center"/>
    </xf>
    <xf numFmtId="0" fontId="33" fillId="6" borderId="63" xfId="0" applyFont="1" applyFill="1" applyBorder="1" applyAlignment="1">
      <alignment horizontal="center" vertical="center"/>
    </xf>
    <xf numFmtId="0" fontId="33" fillId="6" borderId="36" xfId="0" applyFont="1" applyFill="1" applyBorder="1" applyAlignment="1">
      <alignment horizontal="center" vertical="center"/>
    </xf>
    <xf numFmtId="0" fontId="26" fillId="2" borderId="56" xfId="0" applyFont="1" applyFill="1" applyBorder="1" applyAlignment="1">
      <alignment horizontal="center" vertical="center" wrapText="1"/>
    </xf>
    <xf numFmtId="0" fontId="26" fillId="2" borderId="5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1" xfId="0" quotePrefix="1" applyFont="1" applyFill="1" applyBorder="1" applyAlignment="1">
      <alignment horizontal="center" vertical="center"/>
    </xf>
    <xf numFmtId="0" fontId="33" fillId="5" borderId="59" xfId="0" applyFont="1" applyFill="1" applyBorder="1" applyAlignment="1">
      <alignment horizontal="center" vertical="center"/>
    </xf>
    <xf numFmtId="0" fontId="33" fillId="5" borderId="60" xfId="0" applyFont="1" applyFill="1" applyBorder="1" applyAlignment="1">
      <alignment horizontal="center" vertical="center"/>
    </xf>
    <xf numFmtId="0" fontId="33" fillId="5" borderId="61" xfId="0" applyFont="1" applyFill="1" applyBorder="1" applyAlignment="1">
      <alignment horizontal="center" vertical="center"/>
    </xf>
    <xf numFmtId="0" fontId="33" fillId="5" borderId="11"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6" borderId="56" xfId="0" applyFont="1" applyFill="1" applyBorder="1" applyAlignment="1">
      <alignment horizontal="center" vertical="center"/>
    </xf>
    <xf numFmtId="0" fontId="33" fillId="6" borderId="5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46" xfId="0" applyFont="1" applyFill="1" applyBorder="1" applyAlignment="1">
      <alignment horizontal="center" vertical="center"/>
    </xf>
    <xf numFmtId="0" fontId="33" fillId="5" borderId="57"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34" fillId="5" borderId="11" xfId="0" applyFont="1" applyFill="1" applyBorder="1" applyAlignment="1">
      <alignment horizontal="center" vertical="center" wrapText="1"/>
    </xf>
    <xf numFmtId="2" fontId="33" fillId="5" borderId="31" xfId="0" applyNumberFormat="1" applyFont="1" applyFill="1" applyBorder="1" applyAlignment="1">
      <alignment horizontal="center" vertical="center"/>
    </xf>
    <xf numFmtId="2" fontId="33" fillId="5" borderId="56" xfId="0" applyNumberFormat="1" applyFont="1" applyFill="1" applyBorder="1" applyAlignment="1">
      <alignment horizontal="center" vertical="center"/>
    </xf>
    <xf numFmtId="0" fontId="33" fillId="5" borderId="55" xfId="0" applyFont="1" applyFill="1" applyBorder="1" applyAlignment="1">
      <alignment horizontal="center" vertical="center"/>
    </xf>
    <xf numFmtId="0" fontId="33" fillId="5" borderId="18" xfId="0" applyFont="1" applyFill="1" applyBorder="1" applyAlignment="1">
      <alignment horizontal="center" vertical="center"/>
    </xf>
    <xf numFmtId="0" fontId="33" fillId="5" borderId="19" xfId="0" applyFont="1" applyFill="1" applyBorder="1" applyAlignment="1">
      <alignment horizontal="center" vertical="center"/>
    </xf>
    <xf numFmtId="0" fontId="34" fillId="5" borderId="3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66" xfId="0" applyFont="1" applyFill="1" applyBorder="1" applyAlignment="1">
      <alignment horizontal="center" vertical="center" wrapText="1"/>
    </xf>
    <xf numFmtId="14" fontId="5" fillId="2" borderId="31" xfId="0" applyNumberFormat="1" applyFont="1" applyFill="1" applyBorder="1" applyAlignment="1">
      <alignment horizontal="center" vertical="center"/>
    </xf>
    <xf numFmtId="14" fontId="5" fillId="2" borderId="63" xfId="0" applyNumberFormat="1" applyFont="1" applyFill="1" applyBorder="1" applyAlignment="1">
      <alignment horizontal="center" vertical="center"/>
    </xf>
    <xf numFmtId="14" fontId="5" fillId="2" borderId="36" xfId="0" applyNumberFormat="1" applyFont="1" applyFill="1" applyBorder="1" applyAlignment="1">
      <alignment horizontal="center" vertical="center"/>
    </xf>
    <xf numFmtId="0" fontId="33" fillId="7" borderId="32" xfId="0" applyFont="1" applyFill="1" applyBorder="1" applyAlignment="1">
      <alignment horizontal="left" vertical="center"/>
    </xf>
    <xf numFmtId="0" fontId="33" fillId="7" borderId="11" xfId="0" applyFont="1" applyFill="1" applyBorder="1" applyAlignment="1">
      <alignment horizontal="left" vertical="center"/>
    </xf>
    <xf numFmtId="0" fontId="33" fillId="7" borderId="32" xfId="0" applyFont="1" applyFill="1" applyBorder="1" applyAlignment="1">
      <alignment horizontal="left" vertical="center" wrapText="1"/>
    </xf>
    <xf numFmtId="0" fontId="33" fillId="7" borderId="11"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5" fillId="2" borderId="11" xfId="0" applyFont="1" applyFill="1" applyBorder="1" applyAlignment="1">
      <alignment horizontal="center" vertical="center"/>
    </xf>
  </cellXfs>
  <cellStyles count="16">
    <cellStyle name="Comma 2" xfId="6"/>
    <cellStyle name="Currency" xfId="1" builtinId="4"/>
    <cellStyle name="Currency 2" xfId="7"/>
    <cellStyle name="Normal" xfId="0" builtinId="0"/>
    <cellStyle name="Normal 2" xfId="2"/>
    <cellStyle name="Normal 2 2" xfId="8"/>
    <cellStyle name="Normal 2 3" xfId="14"/>
    <cellStyle name="Normal 3" xfId="4"/>
    <cellStyle name="Normal 3 2" xfId="9"/>
    <cellStyle name="Normal 3 3" xfId="15"/>
    <cellStyle name="Normal 4" xfId="5"/>
    <cellStyle name="Normal 4 2" xfId="10"/>
    <cellStyle name="Normal 4 2 2" xfId="11"/>
    <cellStyle name="Normal 5" xfId="13"/>
    <cellStyle name="Percent" xfId="3" builtinId="5"/>
    <cellStyle name="Percent 2"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16163925"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7</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000-000003000000}"/>
            </a:ext>
          </a:extLst>
        </xdr:cNvPr>
        <xdr:cNvSpPr>
          <a:spLocks noChangeArrowheads="1"/>
        </xdr:cNvSpPr>
      </xdr:nvSpPr>
      <xdr:spPr bwMode="auto">
        <a:xfrm>
          <a:off x="16163925"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112939</xdr:colOff>
      <xdr:row>1</xdr:row>
      <xdr:rowOff>104775</xdr:rowOff>
    </xdr:from>
    <xdr:to>
      <xdr:col>2</xdr:col>
      <xdr:colOff>1387929</xdr:colOff>
      <xdr:row>4</xdr:row>
      <xdr:rowOff>208472</xdr:rowOff>
    </xdr:to>
    <xdr:pic>
      <xdr:nvPicPr>
        <xdr:cNvPr id="4" name="Imagen 65" descr="logo">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330653" y="200025"/>
          <a:ext cx="1696812" cy="933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188765</xdr:colOff>
      <xdr:row>29</xdr:row>
      <xdr:rowOff>266861</xdr:rowOff>
    </xdr:from>
    <xdr:to>
      <xdr:col>4</xdr:col>
      <xdr:colOff>5660571</xdr:colOff>
      <xdr:row>33</xdr:row>
      <xdr:rowOff>612322</xdr:rowOff>
    </xdr:to>
    <xdr:pic>
      <xdr:nvPicPr>
        <xdr:cNvPr id="5" name="Picture 297" descr="kPI">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59" r="34361" b="60826"/>
        <a:stretch>
          <a:fillRect/>
        </a:stretch>
      </xdr:blipFill>
      <xdr:spPr bwMode="auto">
        <a:xfrm>
          <a:off x="5862944" y="19262432"/>
          <a:ext cx="5471806" cy="3842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15287625"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7</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15287625"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60984</xdr:colOff>
      <xdr:row>1</xdr:row>
      <xdr:rowOff>139411</xdr:rowOff>
    </xdr:from>
    <xdr:to>
      <xdr:col>2</xdr:col>
      <xdr:colOff>1212685</xdr:colOff>
      <xdr:row>5</xdr:row>
      <xdr:rowOff>138546</xdr:rowOff>
    </xdr:to>
    <xdr:pic>
      <xdr:nvPicPr>
        <xdr:cNvPr id="4" name="Imagen 65" descr="logo">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286120" y="243320"/>
          <a:ext cx="1567338" cy="1142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1780032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2</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1780032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155575</xdr:colOff>
      <xdr:row>1</xdr:row>
      <xdr:rowOff>104775</xdr:rowOff>
    </xdr:from>
    <xdr:to>
      <xdr:col>2</xdr:col>
      <xdr:colOff>1151164</xdr:colOff>
      <xdr:row>5</xdr:row>
      <xdr:rowOff>190500</xdr:rowOff>
    </xdr:to>
    <xdr:pic>
      <xdr:nvPicPr>
        <xdr:cNvPr id="4" name="Imagen 65" descr="logo">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257175" y="206375"/>
          <a:ext cx="1465489" cy="121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2</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396875</xdr:colOff>
      <xdr:row>1</xdr:row>
      <xdr:rowOff>104775</xdr:rowOff>
    </xdr:from>
    <xdr:to>
      <xdr:col>2</xdr:col>
      <xdr:colOff>1392464</xdr:colOff>
      <xdr:row>5</xdr:row>
      <xdr:rowOff>190500</xdr:rowOff>
    </xdr:to>
    <xdr:pic>
      <xdr:nvPicPr>
        <xdr:cNvPr id="4" name="Imagen 65" descr="logo">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492125" y="200025"/>
          <a:ext cx="1459139" cy="119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2</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396875</xdr:colOff>
      <xdr:row>1</xdr:row>
      <xdr:rowOff>104775</xdr:rowOff>
    </xdr:from>
    <xdr:to>
      <xdr:col>2</xdr:col>
      <xdr:colOff>1392464</xdr:colOff>
      <xdr:row>5</xdr:row>
      <xdr:rowOff>190500</xdr:rowOff>
    </xdr:to>
    <xdr:pic>
      <xdr:nvPicPr>
        <xdr:cNvPr id="4" name="Imagen 65" descr="logo">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492125" y="200025"/>
          <a:ext cx="1459139" cy="119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2</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396875</xdr:colOff>
      <xdr:row>1</xdr:row>
      <xdr:rowOff>104775</xdr:rowOff>
    </xdr:from>
    <xdr:to>
      <xdr:col>2</xdr:col>
      <xdr:colOff>1392464</xdr:colOff>
      <xdr:row>5</xdr:row>
      <xdr:rowOff>190500</xdr:rowOff>
    </xdr:to>
    <xdr:pic>
      <xdr:nvPicPr>
        <xdr:cNvPr id="4" name="Imagen 65" descr="logo">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492125" y="200025"/>
          <a:ext cx="1459139" cy="119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48090" cy="221151"/>
    <xdr:sp macro="" textlink="">
      <xdr:nvSpPr>
        <xdr:cNvPr id="2" name="Rectangle 5">
          <a:extLst>
            <a:ext uri="{FF2B5EF4-FFF2-40B4-BE49-F238E27FC236}">
              <a16:creationId xmlns:a16="http://schemas.microsoft.com/office/drawing/2014/main" id="{00000000-0008-0000-0200-000002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oneCellAnchor>
    <xdr:from>
      <xdr:col>2</xdr:col>
      <xdr:colOff>0</xdr:colOff>
      <xdr:row>0</xdr:row>
      <xdr:rowOff>0</xdr:rowOff>
    </xdr:from>
    <xdr:ext cx="48090" cy="221151"/>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558800" y="0"/>
          <a:ext cx="48090" cy="221151"/>
        </a:xfrm>
        <a:prstGeom prst="rect">
          <a:avLst/>
        </a:prstGeom>
        <a:noFill/>
        <a:ln w="9525">
          <a:noFill/>
          <a:miter lim="800000"/>
          <a:headEnd/>
          <a:tailEnd/>
        </a:ln>
      </xdr:spPr>
      <xdr:txBody>
        <a:bodyPr wrap="none" lIns="0" tIns="0" rIns="0" bIns="0" anchor="t" upright="1">
          <a:spAutoFit/>
        </a:bodyPr>
        <a:lstStyle/>
        <a:p>
          <a:pPr algn="l" rtl="0">
            <a:defRPr sz="1000"/>
          </a:pPr>
          <a:r>
            <a:rPr lang="es-ES" sz="1500" b="0" i="0" strike="noStrike">
              <a:solidFill>
                <a:srgbClr val="000000"/>
              </a:solidFill>
              <a:latin typeface="Times New Roman"/>
              <a:cs typeface="Times New Roman"/>
            </a:rPr>
            <a:t> </a:t>
          </a:r>
        </a:p>
      </xdr:txBody>
    </xdr:sp>
    <xdr:clientData/>
  </xdr:oneCellAnchor>
  <xdr:twoCellAnchor>
    <xdr:from>
      <xdr:col>1</xdr:col>
      <xdr:colOff>95249</xdr:colOff>
      <xdr:row>1</xdr:row>
      <xdr:rowOff>263525</xdr:rowOff>
    </xdr:from>
    <xdr:to>
      <xdr:col>2</xdr:col>
      <xdr:colOff>1015999</xdr:colOff>
      <xdr:row>5</xdr:row>
      <xdr:rowOff>79375</xdr:rowOff>
    </xdr:to>
    <xdr:pic>
      <xdr:nvPicPr>
        <xdr:cNvPr id="4" name="Imagen 65" descr="logo">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lum bright="18000" contrast="-12000"/>
          <a:extLst>
            <a:ext uri="{28A0092B-C50C-407E-A947-70E740481C1C}">
              <a14:useLocalDpi xmlns:a14="http://schemas.microsoft.com/office/drawing/2010/main" val="0"/>
            </a:ext>
          </a:extLst>
        </a:blip>
        <a:srcRect b="10285"/>
        <a:stretch/>
      </xdr:blipFill>
      <xdr:spPr bwMode="auto">
        <a:xfrm>
          <a:off x="190499" y="358775"/>
          <a:ext cx="1381125"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69"/>
  <sheetViews>
    <sheetView view="pageBreakPreview" zoomScaleNormal="14" zoomScaleSheetLayoutView="100" workbookViewId="0">
      <selection activeCell="J15" sqref="J15"/>
    </sheetView>
  </sheetViews>
  <sheetFormatPr defaultColWidth="12" defaultRowHeight="15.5"/>
  <cols>
    <col min="1" max="1" width="3.796875" style="1" customWidth="1"/>
    <col min="2" max="2" width="7.296875" style="63" customWidth="1"/>
    <col min="3" max="3" width="46.5" style="63" customWidth="1"/>
    <col min="4" max="4" width="41.69921875" style="63" customWidth="1"/>
    <col min="5" max="5" width="102.296875" style="64" customWidth="1"/>
    <col min="6" max="6" width="43.69921875" style="64" customWidth="1"/>
    <col min="7" max="7" width="22.19921875" style="63" customWidth="1"/>
    <col min="8" max="8" width="23.5" style="63" customWidth="1"/>
    <col min="9" max="9" width="70.19921875" style="63" customWidth="1"/>
    <col min="10" max="10" width="56.796875" style="63" customWidth="1"/>
    <col min="11" max="11" width="25" style="63" customWidth="1"/>
    <col min="12" max="12" width="26.5" style="64" customWidth="1"/>
    <col min="13" max="13" width="37.19921875" style="65" customWidth="1"/>
    <col min="14" max="61" width="3.69921875" style="64" customWidth="1"/>
    <col min="62" max="62" width="74.5" style="257" customWidth="1"/>
    <col min="63" max="63" width="28.5" style="258" customWidth="1"/>
    <col min="64" max="64" width="46.5" style="63" customWidth="1"/>
    <col min="65" max="65" width="22.296875" style="4" customWidth="1"/>
    <col min="66" max="66" width="19.296875" style="1" customWidth="1"/>
    <col min="67" max="97" width="12" style="1"/>
    <col min="98" max="16384" width="12" style="63"/>
  </cols>
  <sheetData>
    <row r="1" spans="1:97" ht="7.5" customHeight="1" thickBot="1">
      <c r="B1" s="1"/>
      <c r="C1" s="1"/>
      <c r="D1" s="1"/>
      <c r="E1" s="2"/>
      <c r="F1" s="2"/>
      <c r="G1" s="1"/>
      <c r="H1" s="1"/>
      <c r="I1" s="1"/>
      <c r="J1" s="1"/>
      <c r="K1" s="1"/>
      <c r="L1" s="2"/>
      <c r="M1" s="3"/>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17"/>
      <c r="BK1" s="218"/>
      <c r="BL1" s="1"/>
    </row>
    <row r="2" spans="1:97" ht="21.75" customHeight="1">
      <c r="B2" s="5"/>
      <c r="C2" s="563" t="s">
        <v>48</v>
      </c>
      <c r="D2" s="564"/>
      <c r="E2" s="565"/>
      <c r="F2" s="570" t="s">
        <v>0</v>
      </c>
      <c r="G2" s="1"/>
      <c r="H2" s="1"/>
      <c r="I2" s="1"/>
      <c r="J2" s="1"/>
      <c r="K2" s="1"/>
      <c r="L2" s="2"/>
      <c r="M2" s="3"/>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17"/>
      <c r="BK2" s="218"/>
      <c r="BL2" s="1"/>
    </row>
    <row r="3" spans="1:97" ht="21.75" customHeight="1" thickBot="1">
      <c r="B3" s="6"/>
      <c r="C3" s="566"/>
      <c r="D3" s="566"/>
      <c r="E3" s="567"/>
      <c r="F3" s="571"/>
      <c r="G3" s="1"/>
      <c r="H3" s="1"/>
      <c r="I3" s="1"/>
      <c r="J3" s="1"/>
      <c r="K3" s="1"/>
      <c r="L3" s="2"/>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17"/>
      <c r="BK3" s="218"/>
      <c r="BL3" s="1"/>
    </row>
    <row r="4" spans="1:97" ht="22.5" customHeight="1" thickBot="1">
      <c r="B4" s="6"/>
      <c r="C4" s="566"/>
      <c r="D4" s="566"/>
      <c r="E4" s="567"/>
      <c r="F4" s="7" t="s">
        <v>1</v>
      </c>
      <c r="G4" s="1"/>
      <c r="H4" s="1"/>
      <c r="I4" s="1"/>
      <c r="J4" s="1"/>
      <c r="K4" s="1"/>
      <c r="L4" s="2"/>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17"/>
      <c r="BK4" s="218"/>
      <c r="BL4" s="1"/>
    </row>
    <row r="5" spans="1:97" ht="22.5" customHeight="1" thickBot="1">
      <c r="B5" s="6"/>
      <c r="C5" s="566"/>
      <c r="D5" s="566"/>
      <c r="E5" s="567"/>
      <c r="F5" s="7" t="s">
        <v>86</v>
      </c>
      <c r="G5" s="1"/>
      <c r="H5" s="1"/>
      <c r="I5" s="1"/>
      <c r="J5" s="1"/>
      <c r="K5" s="1"/>
      <c r="L5" s="2"/>
      <c r="M5" s="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17"/>
      <c r="BK5" s="218"/>
      <c r="BL5" s="1"/>
    </row>
    <row r="6" spans="1:97" ht="22.5" customHeight="1" thickBot="1">
      <c r="B6" s="8"/>
      <c r="C6" s="568"/>
      <c r="D6" s="568"/>
      <c r="E6" s="569"/>
      <c r="F6" s="7" t="s">
        <v>121</v>
      </c>
      <c r="G6" s="1"/>
      <c r="H6" s="1"/>
      <c r="I6" s="1"/>
      <c r="J6" s="1"/>
      <c r="K6" s="1"/>
      <c r="L6" s="2"/>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17"/>
      <c r="BK6" s="218"/>
      <c r="BL6" s="1"/>
    </row>
    <row r="7" spans="1:97" ht="32.25" customHeight="1">
      <c r="B7" s="1"/>
      <c r="C7" s="1"/>
      <c r="D7" s="1"/>
      <c r="E7" s="2"/>
      <c r="F7" s="2"/>
      <c r="G7" s="1"/>
      <c r="H7" s="1"/>
      <c r="I7" s="1"/>
      <c r="J7" s="1"/>
      <c r="K7" s="1"/>
      <c r="L7" s="2"/>
      <c r="M7" s="3"/>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17"/>
      <c r="BK7" s="218"/>
      <c r="BL7" s="1"/>
    </row>
    <row r="8" spans="1:97" s="17" customFormat="1" ht="21.75" customHeight="1">
      <c r="B8" s="9" t="s">
        <v>2</v>
      </c>
      <c r="C8" s="10"/>
      <c r="D8" s="11"/>
      <c r="E8" s="12" t="s">
        <v>3</v>
      </c>
      <c r="F8" s="13"/>
      <c r="G8" s="14"/>
      <c r="H8" s="14"/>
      <c r="I8" s="14"/>
      <c r="J8" s="14"/>
      <c r="K8" s="14"/>
      <c r="L8" s="14"/>
      <c r="M8" s="1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219"/>
      <c r="BK8" s="220"/>
      <c r="BL8" s="14"/>
      <c r="BM8" s="16"/>
    </row>
    <row r="9" spans="1:97" s="17" customFormat="1" ht="7.5" customHeight="1">
      <c r="B9" s="9"/>
      <c r="C9" s="10"/>
      <c r="E9" s="18"/>
      <c r="F9" s="18"/>
      <c r="G9" s="14"/>
      <c r="H9" s="14"/>
      <c r="I9" s="14"/>
      <c r="J9" s="14"/>
      <c r="K9" s="14"/>
      <c r="L9" s="14"/>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219"/>
      <c r="BK9" s="220"/>
      <c r="BL9" s="14"/>
      <c r="BM9" s="16"/>
    </row>
    <row r="10" spans="1:97" s="17" customFormat="1" ht="21.75" customHeight="1">
      <c r="B10" s="9" t="s">
        <v>4</v>
      </c>
      <c r="C10" s="10"/>
      <c r="D10" s="19" t="s">
        <v>5</v>
      </c>
      <c r="E10" s="18"/>
      <c r="F10" s="18"/>
      <c r="G10" s="14"/>
      <c r="H10" s="14"/>
      <c r="I10" s="14"/>
      <c r="J10" s="14"/>
      <c r="K10" s="14"/>
      <c r="L10" s="14"/>
      <c r="M10" s="15"/>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219"/>
      <c r="BK10" s="220"/>
      <c r="BL10" s="14"/>
      <c r="BM10" s="16"/>
    </row>
    <row r="11" spans="1:97" s="17" customFormat="1" ht="21.75" customHeight="1" thickBot="1">
      <c r="D11" s="20"/>
      <c r="E11" s="14"/>
      <c r="F11" s="14"/>
      <c r="G11" s="14"/>
      <c r="H11" s="14"/>
      <c r="I11" s="14"/>
      <c r="J11" s="14"/>
      <c r="K11" s="14"/>
      <c r="L11" s="14"/>
      <c r="M11" s="15"/>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219"/>
      <c r="BK11" s="220"/>
      <c r="BL11" s="14"/>
      <c r="BM11" s="16"/>
    </row>
    <row r="12" spans="1:97" ht="35.25" customHeight="1" thickBot="1">
      <c r="B12" s="572" t="s">
        <v>6</v>
      </c>
      <c r="C12" s="574" t="s">
        <v>7</v>
      </c>
      <c r="D12" s="576" t="s">
        <v>8</v>
      </c>
      <c r="E12" s="574" t="s">
        <v>9</v>
      </c>
      <c r="F12" s="574" t="s">
        <v>50</v>
      </c>
      <c r="G12" s="574" t="s">
        <v>10</v>
      </c>
      <c r="H12" s="574" t="s">
        <v>11</v>
      </c>
      <c r="I12" s="574" t="s">
        <v>12</v>
      </c>
      <c r="J12" s="574" t="s">
        <v>85</v>
      </c>
      <c r="K12" s="574" t="s">
        <v>13</v>
      </c>
      <c r="L12" s="574" t="s">
        <v>68</v>
      </c>
      <c r="M12" s="561" t="s">
        <v>14</v>
      </c>
      <c r="N12" s="587" t="s">
        <v>15</v>
      </c>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9"/>
      <c r="BJ12" s="590" t="s">
        <v>16</v>
      </c>
      <c r="BK12" s="580" t="s">
        <v>17</v>
      </c>
      <c r="BL12" s="582" t="s">
        <v>18</v>
      </c>
      <c r="BM12" s="21"/>
    </row>
    <row r="13" spans="1:97" ht="35.25" customHeight="1" thickBot="1">
      <c r="B13" s="573"/>
      <c r="C13" s="575"/>
      <c r="D13" s="577"/>
      <c r="E13" s="575"/>
      <c r="F13" s="575"/>
      <c r="G13" s="575"/>
      <c r="H13" s="575"/>
      <c r="I13" s="578"/>
      <c r="J13" s="578"/>
      <c r="K13" s="578"/>
      <c r="L13" s="579"/>
      <c r="M13" s="562"/>
      <c r="N13" s="584" t="s">
        <v>19</v>
      </c>
      <c r="O13" s="585"/>
      <c r="P13" s="585"/>
      <c r="Q13" s="586"/>
      <c r="R13" s="584" t="s">
        <v>20</v>
      </c>
      <c r="S13" s="585"/>
      <c r="T13" s="585"/>
      <c r="U13" s="586"/>
      <c r="V13" s="584" t="s">
        <v>21</v>
      </c>
      <c r="W13" s="585"/>
      <c r="X13" s="585"/>
      <c r="Y13" s="586"/>
      <c r="Z13" s="584" t="s">
        <v>22</v>
      </c>
      <c r="AA13" s="585"/>
      <c r="AB13" s="585"/>
      <c r="AC13" s="586"/>
      <c r="AD13" s="584" t="s">
        <v>21</v>
      </c>
      <c r="AE13" s="585"/>
      <c r="AF13" s="585"/>
      <c r="AG13" s="586"/>
      <c r="AH13" s="584" t="s">
        <v>23</v>
      </c>
      <c r="AI13" s="585"/>
      <c r="AJ13" s="585"/>
      <c r="AK13" s="586"/>
      <c r="AL13" s="584" t="s">
        <v>23</v>
      </c>
      <c r="AM13" s="585"/>
      <c r="AN13" s="585"/>
      <c r="AO13" s="586"/>
      <c r="AP13" s="584" t="s">
        <v>22</v>
      </c>
      <c r="AQ13" s="585"/>
      <c r="AR13" s="585"/>
      <c r="AS13" s="586"/>
      <c r="AT13" s="584" t="s">
        <v>24</v>
      </c>
      <c r="AU13" s="585"/>
      <c r="AV13" s="585"/>
      <c r="AW13" s="586"/>
      <c r="AX13" s="584" t="s">
        <v>25</v>
      </c>
      <c r="AY13" s="585"/>
      <c r="AZ13" s="585"/>
      <c r="BA13" s="586"/>
      <c r="BB13" s="584" t="s">
        <v>26</v>
      </c>
      <c r="BC13" s="585"/>
      <c r="BD13" s="585"/>
      <c r="BE13" s="586"/>
      <c r="BF13" s="584" t="s">
        <v>27</v>
      </c>
      <c r="BG13" s="585"/>
      <c r="BH13" s="585"/>
      <c r="BI13" s="586"/>
      <c r="BJ13" s="591"/>
      <c r="BK13" s="581"/>
      <c r="BL13" s="583"/>
      <c r="BM13" s="21"/>
    </row>
    <row r="14" spans="1:97" ht="71.25" customHeight="1">
      <c r="B14" s="557">
        <v>1</v>
      </c>
      <c r="C14" s="554" t="s">
        <v>28</v>
      </c>
      <c r="D14" s="549" t="s">
        <v>137</v>
      </c>
      <c r="E14" s="549" t="s">
        <v>29</v>
      </c>
      <c r="F14" s="551">
        <v>0.17</v>
      </c>
      <c r="G14" s="618">
        <v>0</v>
      </c>
      <c r="H14" s="615" t="s">
        <v>30</v>
      </c>
      <c r="I14" s="66" t="s">
        <v>87</v>
      </c>
      <c r="J14" s="66" t="s">
        <v>76</v>
      </c>
      <c r="K14" s="169" t="s">
        <v>163</v>
      </c>
      <c r="L14" s="24" t="s">
        <v>31</v>
      </c>
      <c r="M14" s="25" t="s">
        <v>52</v>
      </c>
      <c r="N14" s="86"/>
      <c r="O14" s="87"/>
      <c r="P14" s="87"/>
      <c r="Q14" s="88"/>
      <c r="R14" s="86"/>
      <c r="S14" s="87"/>
      <c r="T14" s="87"/>
      <c r="U14" s="88"/>
      <c r="V14" s="86"/>
      <c r="W14" s="87"/>
      <c r="X14" s="87"/>
      <c r="Y14" s="88"/>
      <c r="Z14" s="86"/>
      <c r="AA14" s="87"/>
      <c r="AB14" s="87"/>
      <c r="AC14" s="88"/>
      <c r="AD14" s="86"/>
      <c r="AE14" s="87"/>
      <c r="AF14" s="87"/>
      <c r="AG14" s="88"/>
      <c r="AH14" s="86"/>
      <c r="AI14" s="87"/>
      <c r="AJ14" s="87"/>
      <c r="AK14" s="88"/>
      <c r="AL14" s="86"/>
      <c r="AM14" s="87"/>
      <c r="AN14" s="87"/>
      <c r="AO14" s="88"/>
      <c r="AP14" s="86"/>
      <c r="AQ14" s="87"/>
      <c r="AR14" s="87"/>
      <c r="AS14" s="88"/>
      <c r="AT14" s="86"/>
      <c r="AU14" s="87"/>
      <c r="AV14" s="87"/>
      <c r="AW14" s="88"/>
      <c r="AX14" s="86" t="s">
        <v>118</v>
      </c>
      <c r="AY14" s="87" t="s">
        <v>118</v>
      </c>
      <c r="AZ14" s="87" t="s">
        <v>118</v>
      </c>
      <c r="BA14" s="88" t="s">
        <v>118</v>
      </c>
      <c r="BB14" s="86" t="s">
        <v>118</v>
      </c>
      <c r="BC14" s="87" t="s">
        <v>118</v>
      </c>
      <c r="BD14" s="87" t="s">
        <v>118</v>
      </c>
      <c r="BE14" s="88" t="s">
        <v>118</v>
      </c>
      <c r="BF14" s="86" t="s">
        <v>118</v>
      </c>
      <c r="BG14" s="87" t="s">
        <v>118</v>
      </c>
      <c r="BH14" s="87" t="s">
        <v>118</v>
      </c>
      <c r="BI14" s="88" t="s">
        <v>118</v>
      </c>
      <c r="BJ14" s="221"/>
      <c r="BK14" s="222"/>
      <c r="BL14" s="271" t="s">
        <v>167</v>
      </c>
      <c r="BM14" s="27"/>
    </row>
    <row r="15" spans="1:97" ht="145.5" customHeight="1">
      <c r="B15" s="558"/>
      <c r="C15" s="555"/>
      <c r="D15" s="550"/>
      <c r="E15" s="550"/>
      <c r="F15" s="552"/>
      <c r="G15" s="619"/>
      <c r="H15" s="616"/>
      <c r="I15" s="66" t="s">
        <v>88</v>
      </c>
      <c r="J15" s="66" t="s">
        <v>82</v>
      </c>
      <c r="K15" s="23" t="s">
        <v>55</v>
      </c>
      <c r="L15" s="129">
        <v>150000</v>
      </c>
      <c r="M15" s="25" t="s">
        <v>127</v>
      </c>
      <c r="N15" s="89"/>
      <c r="O15" s="90"/>
      <c r="P15" s="90"/>
      <c r="Q15" s="91"/>
      <c r="R15" s="89"/>
      <c r="S15" s="90"/>
      <c r="T15" s="90"/>
      <c r="U15" s="91"/>
      <c r="V15" s="158" t="s">
        <v>118</v>
      </c>
      <c r="W15" s="156" t="s">
        <v>118</v>
      </c>
      <c r="X15" s="156" t="s">
        <v>118</v>
      </c>
      <c r="Y15" s="157" t="s">
        <v>118</v>
      </c>
      <c r="Z15" s="158" t="s">
        <v>118</v>
      </c>
      <c r="AA15" s="156" t="s">
        <v>118</v>
      </c>
      <c r="AB15" s="156" t="s">
        <v>118</v>
      </c>
      <c r="AC15" s="157" t="s">
        <v>118</v>
      </c>
      <c r="AD15" s="158" t="s">
        <v>118</v>
      </c>
      <c r="AE15" s="156" t="s">
        <v>118</v>
      </c>
      <c r="AF15" s="156" t="s">
        <v>118</v>
      </c>
      <c r="AG15" s="157" t="s">
        <v>118</v>
      </c>
      <c r="AH15" s="159" t="s">
        <v>118</v>
      </c>
      <c r="AI15" s="160" t="s">
        <v>118</v>
      </c>
      <c r="AJ15" s="160" t="s">
        <v>118</v>
      </c>
      <c r="AK15" s="161" t="s">
        <v>118</v>
      </c>
      <c r="AL15" s="158" t="s">
        <v>118</v>
      </c>
      <c r="AM15" s="156" t="s">
        <v>118</v>
      </c>
      <c r="AN15" s="156" t="s">
        <v>118</v>
      </c>
      <c r="AO15" s="157" t="s">
        <v>118</v>
      </c>
      <c r="AP15" s="158" t="s">
        <v>118</v>
      </c>
      <c r="AQ15" s="156" t="s">
        <v>118</v>
      </c>
      <c r="AR15" s="156" t="s">
        <v>118</v>
      </c>
      <c r="AS15" s="157" t="s">
        <v>118</v>
      </c>
      <c r="AT15" s="89" t="s">
        <v>118</v>
      </c>
      <c r="AU15" s="90" t="s">
        <v>118</v>
      </c>
      <c r="AV15" s="90" t="s">
        <v>118</v>
      </c>
      <c r="AW15" s="91" t="s">
        <v>118</v>
      </c>
      <c r="AX15" s="89" t="s">
        <v>118</v>
      </c>
      <c r="AY15" s="90" t="s">
        <v>118</v>
      </c>
      <c r="AZ15" s="90" t="s">
        <v>118</v>
      </c>
      <c r="BA15" s="91" t="s">
        <v>118</v>
      </c>
      <c r="BB15" s="89" t="s">
        <v>118</v>
      </c>
      <c r="BC15" s="90" t="s">
        <v>118</v>
      </c>
      <c r="BD15" s="90" t="s">
        <v>118</v>
      </c>
      <c r="BE15" s="91" t="s">
        <v>118</v>
      </c>
      <c r="BF15" s="89" t="s">
        <v>118</v>
      </c>
      <c r="BG15" s="90" t="s">
        <v>118</v>
      </c>
      <c r="BH15" s="90" t="s">
        <v>118</v>
      </c>
      <c r="BI15" s="91" t="s">
        <v>118</v>
      </c>
      <c r="BJ15" s="223" t="s">
        <v>168</v>
      </c>
      <c r="BK15" s="245">
        <f>6/10</f>
        <v>0.6</v>
      </c>
      <c r="BL15" s="42"/>
      <c r="BM15" s="27"/>
    </row>
    <row r="16" spans="1:97" s="303" customFormat="1" ht="151.5" customHeight="1">
      <c r="A16" s="292"/>
      <c r="B16" s="558"/>
      <c r="C16" s="555"/>
      <c r="D16" s="550"/>
      <c r="E16" s="550"/>
      <c r="F16" s="552"/>
      <c r="G16" s="619"/>
      <c r="H16" s="616"/>
      <c r="I16" s="293" t="s">
        <v>188</v>
      </c>
      <c r="J16" s="293" t="s">
        <v>189</v>
      </c>
      <c r="K16" s="169">
        <v>41730</v>
      </c>
      <c r="L16" s="294">
        <v>1300</v>
      </c>
      <c r="M16" s="304" t="s">
        <v>190</v>
      </c>
      <c r="N16" s="202"/>
      <c r="O16" s="203"/>
      <c r="P16" s="203"/>
      <c r="Q16" s="172"/>
      <c r="R16" s="202"/>
      <c r="S16" s="203"/>
      <c r="T16" s="203"/>
      <c r="U16" s="172"/>
      <c r="V16" s="202"/>
      <c r="W16" s="203"/>
      <c r="X16" s="203"/>
      <c r="Y16" s="172"/>
      <c r="Z16" s="295" t="s">
        <v>118</v>
      </c>
      <c r="AA16" s="296" t="s">
        <v>118</v>
      </c>
      <c r="AB16" s="296" t="s">
        <v>118</v>
      </c>
      <c r="AC16" s="291" t="s">
        <v>118</v>
      </c>
      <c r="AD16" s="295" t="s">
        <v>118</v>
      </c>
      <c r="AE16" s="296" t="s">
        <v>118</v>
      </c>
      <c r="AF16" s="296" t="s">
        <v>118</v>
      </c>
      <c r="AG16" s="291" t="s">
        <v>118</v>
      </c>
      <c r="AH16" s="297" t="s">
        <v>118</v>
      </c>
      <c r="AI16" s="298" t="s">
        <v>118</v>
      </c>
      <c r="AJ16" s="298" t="s">
        <v>118</v>
      </c>
      <c r="AK16" s="299" t="s">
        <v>118</v>
      </c>
      <c r="AL16" s="295" t="s">
        <v>118</v>
      </c>
      <c r="AM16" s="296" t="s">
        <v>118</v>
      </c>
      <c r="AN16" s="296" t="s">
        <v>118</v>
      </c>
      <c r="AO16" s="291" t="s">
        <v>118</v>
      </c>
      <c r="AP16" s="202"/>
      <c r="AQ16" s="203"/>
      <c r="AR16" s="203"/>
      <c r="AS16" s="172"/>
      <c r="AT16" s="202"/>
      <c r="AU16" s="203"/>
      <c r="AV16" s="203"/>
      <c r="AW16" s="172"/>
      <c r="AX16" s="202"/>
      <c r="AY16" s="203"/>
      <c r="AZ16" s="203"/>
      <c r="BA16" s="172"/>
      <c r="BB16" s="202"/>
      <c r="BC16" s="203"/>
      <c r="BD16" s="203"/>
      <c r="BE16" s="172"/>
      <c r="BF16" s="202"/>
      <c r="BG16" s="203"/>
      <c r="BH16" s="203"/>
      <c r="BI16" s="172"/>
      <c r="BJ16" s="300" t="s">
        <v>191</v>
      </c>
      <c r="BK16" s="245">
        <v>1</v>
      </c>
      <c r="BL16" s="301"/>
      <c r="BM16" s="30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row>
    <row r="17" spans="2:65" ht="48.75" customHeight="1">
      <c r="B17" s="558"/>
      <c r="C17" s="555"/>
      <c r="D17" s="550"/>
      <c r="E17" s="550"/>
      <c r="F17" s="552"/>
      <c r="G17" s="619"/>
      <c r="H17" s="616"/>
      <c r="I17" s="28" t="s">
        <v>89</v>
      </c>
      <c r="J17" s="28" t="s">
        <v>77</v>
      </c>
      <c r="K17" s="29">
        <v>41974</v>
      </c>
      <c r="L17" s="33" t="s">
        <v>31</v>
      </c>
      <c r="M17" s="31" t="s">
        <v>32</v>
      </c>
      <c r="N17" s="95"/>
      <c r="O17" s="96"/>
      <c r="P17" s="96"/>
      <c r="Q17" s="97"/>
      <c r="R17" s="95"/>
      <c r="S17" s="96"/>
      <c r="T17" s="96"/>
      <c r="U17" s="97"/>
      <c r="V17" s="95"/>
      <c r="W17" s="96"/>
      <c r="X17" s="96"/>
      <c r="Y17" s="97"/>
      <c r="Z17" s="95"/>
      <c r="AA17" s="96"/>
      <c r="AB17" s="96"/>
      <c r="AC17" s="97"/>
      <c r="AD17" s="95"/>
      <c r="AE17" s="96"/>
      <c r="AF17" s="96"/>
      <c r="AG17" s="97"/>
      <c r="AH17" s="95"/>
      <c r="AI17" s="96"/>
      <c r="AJ17" s="96"/>
      <c r="AK17" s="97"/>
      <c r="AL17" s="95"/>
      <c r="AM17" s="96"/>
      <c r="AN17" s="96"/>
      <c r="AO17" s="97"/>
      <c r="AP17" s="98"/>
      <c r="AQ17" s="99"/>
      <c r="AR17" s="99"/>
      <c r="AS17" s="100"/>
      <c r="AT17" s="95"/>
      <c r="AU17" s="96"/>
      <c r="AV17" s="96"/>
      <c r="AW17" s="97"/>
      <c r="AX17" s="95"/>
      <c r="AY17" s="96"/>
      <c r="AZ17" s="96"/>
      <c r="BA17" s="97"/>
      <c r="BB17" s="95"/>
      <c r="BC17" s="96"/>
      <c r="BD17" s="96"/>
      <c r="BE17" s="97"/>
      <c r="BF17" s="95" t="s">
        <v>118</v>
      </c>
      <c r="BG17" s="96" t="s">
        <v>118</v>
      </c>
      <c r="BH17" s="96" t="s">
        <v>118</v>
      </c>
      <c r="BI17" s="97" t="s">
        <v>118</v>
      </c>
      <c r="BJ17" s="224"/>
      <c r="BK17" s="225"/>
      <c r="BL17" s="32"/>
      <c r="BM17" s="27"/>
    </row>
    <row r="18" spans="2:65" s="1" customFormat="1" ht="93.75" customHeight="1">
      <c r="B18" s="558"/>
      <c r="C18" s="555"/>
      <c r="D18" s="550"/>
      <c r="E18" s="550" t="s">
        <v>35</v>
      </c>
      <c r="F18" s="552">
        <v>0.17</v>
      </c>
      <c r="G18" s="555">
        <v>0.17</v>
      </c>
      <c r="H18" s="616"/>
      <c r="I18" s="36" t="s">
        <v>47</v>
      </c>
      <c r="J18" s="28" t="s">
        <v>77</v>
      </c>
      <c r="K18" s="29">
        <v>41699</v>
      </c>
      <c r="L18" s="33" t="s">
        <v>33</v>
      </c>
      <c r="M18" s="25" t="s">
        <v>34</v>
      </c>
      <c r="N18" s="95"/>
      <c r="O18" s="96"/>
      <c r="P18" s="96"/>
      <c r="Q18" s="97"/>
      <c r="R18" s="95"/>
      <c r="S18" s="96"/>
      <c r="T18" s="96"/>
      <c r="U18" s="97"/>
      <c r="V18" s="159" t="s">
        <v>118</v>
      </c>
      <c r="W18" s="160" t="s">
        <v>118</v>
      </c>
      <c r="X18" s="160" t="s">
        <v>118</v>
      </c>
      <c r="Y18" s="161" t="s">
        <v>118</v>
      </c>
      <c r="Z18" s="95"/>
      <c r="AA18" s="96"/>
      <c r="AB18" s="96"/>
      <c r="AC18" s="97"/>
      <c r="AD18" s="95"/>
      <c r="AE18" s="96"/>
      <c r="AF18" s="96"/>
      <c r="AG18" s="97"/>
      <c r="AH18" s="95"/>
      <c r="AI18" s="96"/>
      <c r="AJ18" s="96"/>
      <c r="AK18" s="97"/>
      <c r="AL18" s="95"/>
      <c r="AM18" s="96"/>
      <c r="AN18" s="96"/>
      <c r="AO18" s="97"/>
      <c r="AP18" s="95"/>
      <c r="AQ18" s="96"/>
      <c r="AR18" s="96"/>
      <c r="AS18" s="97"/>
      <c r="AT18" s="95"/>
      <c r="AU18" s="96"/>
      <c r="AV18" s="96"/>
      <c r="AW18" s="97"/>
      <c r="AX18" s="95"/>
      <c r="AY18" s="96"/>
      <c r="AZ18" s="96"/>
      <c r="BA18" s="97"/>
      <c r="BB18" s="95"/>
      <c r="BC18" s="96"/>
      <c r="BD18" s="96"/>
      <c r="BE18" s="97"/>
      <c r="BF18" s="95"/>
      <c r="BG18" s="96"/>
      <c r="BH18" s="96"/>
      <c r="BI18" s="97"/>
      <c r="BJ18" s="226" t="s">
        <v>152</v>
      </c>
      <c r="BK18" s="227">
        <v>1</v>
      </c>
      <c r="BL18" s="34"/>
      <c r="BM18" s="27"/>
    </row>
    <row r="19" spans="2:65" s="1" customFormat="1" ht="79.5" customHeight="1">
      <c r="B19" s="558"/>
      <c r="C19" s="555"/>
      <c r="D19" s="550"/>
      <c r="E19" s="550"/>
      <c r="F19" s="552"/>
      <c r="G19" s="555"/>
      <c r="H19" s="616"/>
      <c r="I19" s="36" t="s">
        <v>90</v>
      </c>
      <c r="J19" s="36" t="s">
        <v>116</v>
      </c>
      <c r="K19" s="180">
        <v>41883</v>
      </c>
      <c r="L19" s="33">
        <v>150000</v>
      </c>
      <c r="M19" s="144" t="s">
        <v>54</v>
      </c>
      <c r="N19" s="95"/>
      <c r="O19" s="96"/>
      <c r="P19" s="96"/>
      <c r="Q19" s="97"/>
      <c r="R19" s="95"/>
      <c r="S19" s="96"/>
      <c r="T19" s="96"/>
      <c r="U19" s="97"/>
      <c r="V19" s="95"/>
      <c r="W19" s="96"/>
      <c r="X19" s="96"/>
      <c r="Y19" s="97"/>
      <c r="Z19" s="95"/>
      <c r="AA19" s="96"/>
      <c r="AB19" s="96"/>
      <c r="AC19" s="97"/>
      <c r="AD19" s="159" t="s">
        <v>118</v>
      </c>
      <c r="AE19" s="160" t="s">
        <v>118</v>
      </c>
      <c r="AF19" s="160" t="s">
        <v>118</v>
      </c>
      <c r="AG19" s="161" t="s">
        <v>118</v>
      </c>
      <c r="AH19" s="159" t="s">
        <v>118</v>
      </c>
      <c r="AI19" s="160" t="s">
        <v>118</v>
      </c>
      <c r="AJ19" s="160" t="s">
        <v>118</v>
      </c>
      <c r="AK19" s="161" t="s">
        <v>118</v>
      </c>
      <c r="AL19" s="159" t="s">
        <v>118</v>
      </c>
      <c r="AM19" s="160" t="s">
        <v>118</v>
      </c>
      <c r="AN19" s="160" t="s">
        <v>118</v>
      </c>
      <c r="AO19" s="161" t="s">
        <v>118</v>
      </c>
      <c r="AP19" s="159" t="s">
        <v>118</v>
      </c>
      <c r="AQ19" s="160" t="s">
        <v>118</v>
      </c>
      <c r="AR19" s="160" t="s">
        <v>118</v>
      </c>
      <c r="AS19" s="161" t="s">
        <v>118</v>
      </c>
      <c r="AT19" s="95" t="s">
        <v>118</v>
      </c>
      <c r="AU19" s="96" t="s">
        <v>118</v>
      </c>
      <c r="AV19" s="96" t="s">
        <v>118</v>
      </c>
      <c r="AW19" s="97" t="s">
        <v>118</v>
      </c>
      <c r="AX19" s="95"/>
      <c r="AY19" s="96"/>
      <c r="AZ19" s="96"/>
      <c r="BA19" s="97"/>
      <c r="BB19" s="95"/>
      <c r="BC19" s="96"/>
      <c r="BD19" s="96"/>
      <c r="BE19" s="97"/>
      <c r="BF19" s="95"/>
      <c r="BG19" s="96"/>
      <c r="BH19" s="96"/>
      <c r="BI19" s="97"/>
      <c r="BJ19" s="228" t="s">
        <v>169</v>
      </c>
      <c r="BK19" s="227">
        <f>4/5</f>
        <v>0.8</v>
      </c>
      <c r="BL19" s="272" t="s">
        <v>170</v>
      </c>
      <c r="BM19" s="27"/>
    </row>
    <row r="20" spans="2:65" s="1" customFormat="1" ht="81.75" customHeight="1">
      <c r="B20" s="558"/>
      <c r="C20" s="555"/>
      <c r="D20" s="550"/>
      <c r="E20" s="550"/>
      <c r="F20" s="552"/>
      <c r="G20" s="555"/>
      <c r="H20" s="616"/>
      <c r="I20" s="36" t="s">
        <v>91</v>
      </c>
      <c r="J20" s="36" t="s">
        <v>78</v>
      </c>
      <c r="K20" s="180">
        <v>41883</v>
      </c>
      <c r="L20" s="33" t="s">
        <v>31</v>
      </c>
      <c r="M20" s="144" t="s">
        <v>54</v>
      </c>
      <c r="N20" s="159" t="s">
        <v>118</v>
      </c>
      <c r="O20" s="160" t="s">
        <v>118</v>
      </c>
      <c r="P20" s="160" t="s">
        <v>118</v>
      </c>
      <c r="Q20" s="161" t="s">
        <v>118</v>
      </c>
      <c r="R20" s="159" t="s">
        <v>118</v>
      </c>
      <c r="S20" s="160" t="s">
        <v>118</v>
      </c>
      <c r="T20" s="160" t="s">
        <v>118</v>
      </c>
      <c r="U20" s="161" t="s">
        <v>118</v>
      </c>
      <c r="V20" s="159" t="s">
        <v>118</v>
      </c>
      <c r="W20" s="160" t="s">
        <v>118</v>
      </c>
      <c r="X20" s="160" t="s">
        <v>118</v>
      </c>
      <c r="Y20" s="161" t="s">
        <v>118</v>
      </c>
      <c r="Z20" s="159" t="s">
        <v>118</v>
      </c>
      <c r="AA20" s="160" t="s">
        <v>118</v>
      </c>
      <c r="AB20" s="160" t="s">
        <v>118</v>
      </c>
      <c r="AC20" s="161" t="s">
        <v>118</v>
      </c>
      <c r="AD20" s="159" t="s">
        <v>118</v>
      </c>
      <c r="AE20" s="160" t="s">
        <v>118</v>
      </c>
      <c r="AF20" s="160" t="s">
        <v>118</v>
      </c>
      <c r="AG20" s="161" t="s">
        <v>118</v>
      </c>
      <c r="AH20" s="159" t="s">
        <v>118</v>
      </c>
      <c r="AI20" s="160" t="s">
        <v>118</v>
      </c>
      <c r="AJ20" s="160" t="s">
        <v>118</v>
      </c>
      <c r="AK20" s="161" t="s">
        <v>118</v>
      </c>
      <c r="AL20" s="159" t="s">
        <v>118</v>
      </c>
      <c r="AM20" s="160" t="s">
        <v>118</v>
      </c>
      <c r="AN20" s="160" t="s">
        <v>118</v>
      </c>
      <c r="AO20" s="161" t="s">
        <v>118</v>
      </c>
      <c r="AP20" s="159" t="s">
        <v>118</v>
      </c>
      <c r="AQ20" s="160" t="s">
        <v>118</v>
      </c>
      <c r="AR20" s="160" t="s">
        <v>118</v>
      </c>
      <c r="AS20" s="161" t="s">
        <v>118</v>
      </c>
      <c r="AT20" s="95" t="s">
        <v>118</v>
      </c>
      <c r="AU20" s="96" t="s">
        <v>118</v>
      </c>
      <c r="AV20" s="96" t="s">
        <v>118</v>
      </c>
      <c r="AW20" s="97" t="s">
        <v>118</v>
      </c>
      <c r="AX20" s="95"/>
      <c r="AY20" s="96"/>
      <c r="AZ20" s="96"/>
      <c r="BA20" s="97"/>
      <c r="BB20" s="95"/>
      <c r="BC20" s="96"/>
      <c r="BD20" s="96"/>
      <c r="BE20" s="97"/>
      <c r="BF20" s="95"/>
      <c r="BG20" s="96"/>
      <c r="BH20" s="96"/>
      <c r="BI20" s="97"/>
      <c r="BJ20" s="226" t="s">
        <v>171</v>
      </c>
      <c r="BK20" s="227">
        <f>5/9</f>
        <v>0.55555555555555558</v>
      </c>
      <c r="BL20" s="272" t="s">
        <v>172</v>
      </c>
      <c r="BM20" s="27"/>
    </row>
    <row r="21" spans="2:65" s="1" customFormat="1" ht="70.5" customHeight="1">
      <c r="B21" s="558"/>
      <c r="C21" s="555"/>
      <c r="D21" s="550"/>
      <c r="E21" s="550" t="s">
        <v>39</v>
      </c>
      <c r="F21" s="560">
        <v>0</v>
      </c>
      <c r="G21" s="555">
        <v>0.67</v>
      </c>
      <c r="H21" s="616"/>
      <c r="I21" s="36" t="s">
        <v>92</v>
      </c>
      <c r="J21" s="82" t="s">
        <v>49</v>
      </c>
      <c r="K21" s="29">
        <v>41671</v>
      </c>
      <c r="L21" s="33" t="s">
        <v>31</v>
      </c>
      <c r="M21" s="25" t="s">
        <v>52</v>
      </c>
      <c r="N21" s="95"/>
      <c r="O21" s="96"/>
      <c r="P21" s="96"/>
      <c r="Q21" s="97"/>
      <c r="R21" s="159" t="s">
        <v>118</v>
      </c>
      <c r="S21" s="160" t="s">
        <v>118</v>
      </c>
      <c r="T21" s="160" t="s">
        <v>118</v>
      </c>
      <c r="U21" s="161" t="s">
        <v>118</v>
      </c>
      <c r="V21" s="95"/>
      <c r="W21" s="96"/>
      <c r="X21" s="96"/>
      <c r="Y21" s="97"/>
      <c r="Z21" s="95"/>
      <c r="AA21" s="96"/>
      <c r="AB21" s="96"/>
      <c r="AC21" s="97"/>
      <c r="AD21" s="95"/>
      <c r="AE21" s="96"/>
      <c r="AF21" s="96"/>
      <c r="AG21" s="97"/>
      <c r="AH21" s="95"/>
      <c r="AI21" s="96"/>
      <c r="AJ21" s="96"/>
      <c r="AK21" s="97"/>
      <c r="AL21" s="95"/>
      <c r="AM21" s="96"/>
      <c r="AN21" s="96"/>
      <c r="AO21" s="97"/>
      <c r="AP21" s="95"/>
      <c r="AQ21" s="96"/>
      <c r="AR21" s="96"/>
      <c r="AS21" s="97"/>
      <c r="AT21" s="95"/>
      <c r="AU21" s="96"/>
      <c r="AV21" s="96"/>
      <c r="AW21" s="97"/>
      <c r="AX21" s="95"/>
      <c r="AY21" s="96"/>
      <c r="AZ21" s="96"/>
      <c r="BA21" s="97"/>
      <c r="BB21" s="95"/>
      <c r="BC21" s="96"/>
      <c r="BD21" s="96"/>
      <c r="BE21" s="97"/>
      <c r="BF21" s="95"/>
      <c r="BG21" s="96"/>
      <c r="BH21" s="96"/>
      <c r="BI21" s="97"/>
      <c r="BJ21" s="229" t="s">
        <v>141</v>
      </c>
      <c r="BK21" s="230">
        <v>1</v>
      </c>
      <c r="BL21" s="34"/>
      <c r="BM21" s="27"/>
    </row>
    <row r="22" spans="2:65" s="1" customFormat="1" ht="126" customHeight="1">
      <c r="B22" s="558"/>
      <c r="C22" s="555"/>
      <c r="D22" s="550"/>
      <c r="E22" s="550"/>
      <c r="F22" s="560"/>
      <c r="G22" s="555"/>
      <c r="H22" s="616"/>
      <c r="I22" s="36" t="s">
        <v>93</v>
      </c>
      <c r="J22" s="36" t="s">
        <v>79</v>
      </c>
      <c r="K22" s="37" t="s">
        <v>56</v>
      </c>
      <c r="L22" s="33">
        <v>30000</v>
      </c>
      <c r="M22" s="25" t="s">
        <v>37</v>
      </c>
      <c r="N22" s="159" t="s">
        <v>118</v>
      </c>
      <c r="O22" s="160" t="s">
        <v>118</v>
      </c>
      <c r="P22" s="160" t="s">
        <v>118</v>
      </c>
      <c r="Q22" s="161" t="s">
        <v>118</v>
      </c>
      <c r="R22" s="159" t="s">
        <v>118</v>
      </c>
      <c r="S22" s="160" t="s">
        <v>118</v>
      </c>
      <c r="T22" s="160" t="s">
        <v>118</v>
      </c>
      <c r="U22" s="161" t="s">
        <v>118</v>
      </c>
      <c r="V22" s="159" t="s">
        <v>118</v>
      </c>
      <c r="W22" s="160" t="s">
        <v>118</v>
      </c>
      <c r="X22" s="160" t="s">
        <v>118</v>
      </c>
      <c r="Y22" s="161" t="s">
        <v>118</v>
      </c>
      <c r="Z22" s="159" t="s">
        <v>118</v>
      </c>
      <c r="AA22" s="160" t="s">
        <v>118</v>
      </c>
      <c r="AB22" s="160" t="s">
        <v>118</v>
      </c>
      <c r="AC22" s="161" t="s">
        <v>118</v>
      </c>
      <c r="AD22" s="159" t="s">
        <v>118</v>
      </c>
      <c r="AE22" s="160" t="s">
        <v>118</v>
      </c>
      <c r="AF22" s="160" t="s">
        <v>118</v>
      </c>
      <c r="AG22" s="161" t="s">
        <v>118</v>
      </c>
      <c r="AH22" s="159" t="s">
        <v>118</v>
      </c>
      <c r="AI22" s="160" t="s">
        <v>118</v>
      </c>
      <c r="AJ22" s="160" t="s">
        <v>118</v>
      </c>
      <c r="AK22" s="161" t="s">
        <v>118</v>
      </c>
      <c r="AL22" s="159" t="s">
        <v>118</v>
      </c>
      <c r="AM22" s="160" t="s">
        <v>118</v>
      </c>
      <c r="AN22" s="160" t="s">
        <v>118</v>
      </c>
      <c r="AO22" s="161" t="s">
        <v>118</v>
      </c>
      <c r="AP22" s="159" t="s">
        <v>118</v>
      </c>
      <c r="AQ22" s="160" t="s">
        <v>118</v>
      </c>
      <c r="AR22" s="160" t="s">
        <v>118</v>
      </c>
      <c r="AS22" s="161" t="s">
        <v>118</v>
      </c>
      <c r="AT22" s="98" t="s">
        <v>118</v>
      </c>
      <c r="AU22" s="99" t="s">
        <v>118</v>
      </c>
      <c r="AV22" s="99" t="s">
        <v>118</v>
      </c>
      <c r="AW22" s="100" t="s">
        <v>118</v>
      </c>
      <c r="AX22" s="98" t="s">
        <v>118</v>
      </c>
      <c r="AY22" s="99" t="s">
        <v>118</v>
      </c>
      <c r="AZ22" s="99" t="s">
        <v>118</v>
      </c>
      <c r="BA22" s="100"/>
      <c r="BB22" s="98" t="s">
        <v>118</v>
      </c>
      <c r="BC22" s="99" t="s">
        <v>118</v>
      </c>
      <c r="BD22" s="99" t="s">
        <v>118</v>
      </c>
      <c r="BE22" s="100" t="s">
        <v>118</v>
      </c>
      <c r="BF22" s="98" t="s">
        <v>118</v>
      </c>
      <c r="BG22" s="99" t="s">
        <v>118</v>
      </c>
      <c r="BH22" s="99" t="s">
        <v>118</v>
      </c>
      <c r="BI22" s="100" t="s">
        <v>118</v>
      </c>
      <c r="BJ22" s="226" t="s">
        <v>194</v>
      </c>
      <c r="BK22" s="227">
        <f>8/12</f>
        <v>0.66666666666666663</v>
      </c>
      <c r="BL22" s="35"/>
      <c r="BM22" s="27"/>
    </row>
    <row r="23" spans="2:65" s="1" customFormat="1" ht="97.5" customHeight="1">
      <c r="B23" s="558"/>
      <c r="C23" s="555"/>
      <c r="D23" s="550"/>
      <c r="E23" s="550"/>
      <c r="F23" s="560"/>
      <c r="G23" s="555"/>
      <c r="H23" s="616"/>
      <c r="I23" s="36" t="s">
        <v>69</v>
      </c>
      <c r="J23" s="36" t="s">
        <v>79</v>
      </c>
      <c r="K23" s="37" t="s">
        <v>57</v>
      </c>
      <c r="L23" s="33">
        <v>2500</v>
      </c>
      <c r="M23" s="144" t="s">
        <v>37</v>
      </c>
      <c r="N23" s="95"/>
      <c r="O23" s="96"/>
      <c r="P23" s="96"/>
      <c r="Q23" s="97"/>
      <c r="R23" s="95"/>
      <c r="S23" s="96"/>
      <c r="T23" s="96"/>
      <c r="U23" s="97"/>
      <c r="V23" s="95"/>
      <c r="W23" s="96"/>
      <c r="X23" s="96"/>
      <c r="Y23" s="97"/>
      <c r="Z23" s="95"/>
      <c r="AA23" s="96"/>
      <c r="AB23" s="96"/>
      <c r="AC23" s="97"/>
      <c r="AD23" s="159" t="s">
        <v>118</v>
      </c>
      <c r="AE23" s="160" t="s">
        <v>118</v>
      </c>
      <c r="AF23" s="160" t="s">
        <v>118</v>
      </c>
      <c r="AG23" s="161" t="s">
        <v>118</v>
      </c>
      <c r="AH23" s="159" t="s">
        <v>118</v>
      </c>
      <c r="AI23" s="160" t="s">
        <v>118</v>
      </c>
      <c r="AJ23" s="160" t="s">
        <v>118</v>
      </c>
      <c r="AK23" s="161" t="s">
        <v>118</v>
      </c>
      <c r="AL23" s="314" t="s">
        <v>118</v>
      </c>
      <c r="AM23" s="315" t="s">
        <v>118</v>
      </c>
      <c r="AN23" s="315" t="s">
        <v>118</v>
      </c>
      <c r="AO23" s="201" t="s">
        <v>118</v>
      </c>
      <c r="AP23" s="95"/>
      <c r="AQ23" s="96"/>
      <c r="AR23" s="96"/>
      <c r="AS23" s="97"/>
      <c r="AT23" s="95"/>
      <c r="AU23" s="96"/>
      <c r="AV23" s="96"/>
      <c r="AW23" s="97"/>
      <c r="AX23" s="95"/>
      <c r="AY23" s="96"/>
      <c r="AZ23" s="96"/>
      <c r="BA23" s="97"/>
      <c r="BB23" s="95"/>
      <c r="BC23" s="96"/>
      <c r="BD23" s="96"/>
      <c r="BE23" s="97"/>
      <c r="BF23" s="95"/>
      <c r="BG23" s="96"/>
      <c r="BH23" s="96"/>
      <c r="BI23" s="97"/>
      <c r="BJ23" s="226" t="s">
        <v>195</v>
      </c>
      <c r="BK23" s="227">
        <f>3/3</f>
        <v>1</v>
      </c>
      <c r="BL23" s="35"/>
      <c r="BM23" s="27"/>
    </row>
    <row r="24" spans="2:65" s="1" customFormat="1" ht="64.5" customHeight="1">
      <c r="B24" s="558"/>
      <c r="C24" s="555"/>
      <c r="D24" s="550"/>
      <c r="E24" s="550" t="s">
        <v>71</v>
      </c>
      <c r="F24" s="541">
        <v>6</v>
      </c>
      <c r="G24" s="555">
        <v>9</v>
      </c>
      <c r="H24" s="616"/>
      <c r="I24" s="36" t="s">
        <v>53</v>
      </c>
      <c r="J24" s="28" t="s">
        <v>77</v>
      </c>
      <c r="K24" s="180" t="s">
        <v>146</v>
      </c>
      <c r="L24" s="33">
        <v>102000</v>
      </c>
      <c r="M24" s="25" t="s">
        <v>34</v>
      </c>
      <c r="N24" s="95"/>
      <c r="O24" s="96"/>
      <c r="P24" s="96"/>
      <c r="Q24" s="97"/>
      <c r="R24" s="95"/>
      <c r="S24" s="96"/>
      <c r="T24" s="96"/>
      <c r="U24" s="97"/>
      <c r="V24" s="95"/>
      <c r="W24" s="96"/>
      <c r="X24" s="96"/>
      <c r="Y24" s="97"/>
      <c r="Z24" s="95"/>
      <c r="AA24" s="96"/>
      <c r="AB24" s="96"/>
      <c r="AC24" s="97"/>
      <c r="AD24" s="159" t="s">
        <v>118</v>
      </c>
      <c r="AE24" s="160" t="s">
        <v>118</v>
      </c>
      <c r="AF24" s="160" t="s">
        <v>118</v>
      </c>
      <c r="AG24" s="161" t="s">
        <v>118</v>
      </c>
      <c r="AH24" s="159" t="s">
        <v>118</v>
      </c>
      <c r="AI24" s="160" t="s">
        <v>118</v>
      </c>
      <c r="AJ24" s="160" t="s">
        <v>118</v>
      </c>
      <c r="AK24" s="161" t="s">
        <v>118</v>
      </c>
      <c r="AL24" s="159" t="s">
        <v>118</v>
      </c>
      <c r="AM24" s="160" t="s">
        <v>118</v>
      </c>
      <c r="AN24" s="160" t="s">
        <v>118</v>
      </c>
      <c r="AO24" s="161" t="s">
        <v>118</v>
      </c>
      <c r="AP24" s="159" t="s">
        <v>118</v>
      </c>
      <c r="AQ24" s="160" t="s">
        <v>118</v>
      </c>
      <c r="AR24" s="160" t="s">
        <v>118</v>
      </c>
      <c r="AS24" s="161" t="s">
        <v>118</v>
      </c>
      <c r="AT24" s="95" t="s">
        <v>118</v>
      </c>
      <c r="AU24" s="96" t="s">
        <v>118</v>
      </c>
      <c r="AV24" s="96" t="s">
        <v>118</v>
      </c>
      <c r="AW24" s="97" t="s">
        <v>118</v>
      </c>
      <c r="AX24" s="95" t="s">
        <v>118</v>
      </c>
      <c r="AY24" s="96" t="s">
        <v>118</v>
      </c>
      <c r="AZ24" s="96" t="s">
        <v>118</v>
      </c>
      <c r="BA24" s="97" t="s">
        <v>118</v>
      </c>
      <c r="BB24" s="95" t="s">
        <v>118</v>
      </c>
      <c r="BC24" s="96" t="s">
        <v>118</v>
      </c>
      <c r="BD24" s="96" t="s">
        <v>118</v>
      </c>
      <c r="BE24" s="97" t="s">
        <v>118</v>
      </c>
      <c r="BF24" s="95" t="s">
        <v>118</v>
      </c>
      <c r="BG24" s="96" t="s">
        <v>118</v>
      </c>
      <c r="BH24" s="96" t="s">
        <v>118</v>
      </c>
      <c r="BI24" s="97" t="s">
        <v>118</v>
      </c>
      <c r="BJ24" s="231" t="s">
        <v>173</v>
      </c>
      <c r="BK24" s="232">
        <f>4/8</f>
        <v>0.5</v>
      </c>
      <c r="BL24" s="273" t="s">
        <v>174</v>
      </c>
      <c r="BM24" s="27"/>
    </row>
    <row r="25" spans="2:65" s="1" customFormat="1" ht="229.5" customHeight="1">
      <c r="B25" s="558"/>
      <c r="C25" s="555"/>
      <c r="D25" s="550"/>
      <c r="E25" s="550"/>
      <c r="F25" s="541"/>
      <c r="G25" s="555"/>
      <c r="H25" s="616"/>
      <c r="I25" s="36" t="s">
        <v>132</v>
      </c>
      <c r="J25" s="82" t="s">
        <v>49</v>
      </c>
      <c r="K25" s="33" t="s">
        <v>56</v>
      </c>
      <c r="L25" s="33" t="s">
        <v>31</v>
      </c>
      <c r="M25" s="25" t="s">
        <v>38</v>
      </c>
      <c r="N25" s="159" t="s">
        <v>118</v>
      </c>
      <c r="O25" s="160" t="s">
        <v>118</v>
      </c>
      <c r="P25" s="160" t="s">
        <v>118</v>
      </c>
      <c r="Q25" s="161" t="s">
        <v>118</v>
      </c>
      <c r="R25" s="95"/>
      <c r="S25" s="96"/>
      <c r="T25" s="96"/>
      <c r="U25" s="97"/>
      <c r="V25" s="159" t="s">
        <v>118</v>
      </c>
      <c r="W25" s="160" t="s">
        <v>118</v>
      </c>
      <c r="X25" s="160" t="s">
        <v>118</v>
      </c>
      <c r="Y25" s="161" t="s">
        <v>118</v>
      </c>
      <c r="Z25" s="95"/>
      <c r="AA25" s="96"/>
      <c r="AB25" s="96"/>
      <c r="AC25" s="97"/>
      <c r="AD25" s="159" t="s">
        <v>118</v>
      </c>
      <c r="AE25" s="160" t="s">
        <v>118</v>
      </c>
      <c r="AF25" s="160" t="s">
        <v>118</v>
      </c>
      <c r="AG25" s="161" t="s">
        <v>118</v>
      </c>
      <c r="AH25" s="95"/>
      <c r="AI25" s="96"/>
      <c r="AJ25" s="96"/>
      <c r="AK25" s="97"/>
      <c r="AL25" s="159" t="s">
        <v>118</v>
      </c>
      <c r="AM25" s="160" t="s">
        <v>118</v>
      </c>
      <c r="AN25" s="160" t="s">
        <v>118</v>
      </c>
      <c r="AO25" s="161" t="s">
        <v>118</v>
      </c>
      <c r="AP25" s="95"/>
      <c r="AQ25" s="96"/>
      <c r="AR25" s="96"/>
      <c r="AS25" s="97"/>
      <c r="AT25" s="95" t="s">
        <v>118</v>
      </c>
      <c r="AU25" s="96" t="s">
        <v>118</v>
      </c>
      <c r="AV25" s="96" t="s">
        <v>118</v>
      </c>
      <c r="AW25" s="97" t="s">
        <v>118</v>
      </c>
      <c r="AX25" s="95"/>
      <c r="AY25" s="96"/>
      <c r="AZ25" s="96"/>
      <c r="BA25" s="97"/>
      <c r="BB25" s="95" t="s">
        <v>118</v>
      </c>
      <c r="BC25" s="96" t="s">
        <v>118</v>
      </c>
      <c r="BD25" s="96" t="s">
        <v>118</v>
      </c>
      <c r="BE25" s="97" t="s">
        <v>118</v>
      </c>
      <c r="BF25" s="95"/>
      <c r="BG25" s="96"/>
      <c r="BH25" s="96"/>
      <c r="BI25" s="97"/>
      <c r="BJ25" s="229" t="s">
        <v>175</v>
      </c>
      <c r="BK25" s="227">
        <f>4/6</f>
        <v>0.66666666666666663</v>
      </c>
      <c r="BL25" s="35"/>
      <c r="BM25" s="27"/>
    </row>
    <row r="26" spans="2:65" s="1" customFormat="1" ht="135.75" customHeight="1">
      <c r="B26" s="558"/>
      <c r="C26" s="555"/>
      <c r="D26" s="550"/>
      <c r="E26" s="550"/>
      <c r="F26" s="541"/>
      <c r="G26" s="555"/>
      <c r="H26" s="616"/>
      <c r="I26" s="141" t="s">
        <v>124</v>
      </c>
      <c r="J26" s="142" t="s">
        <v>49</v>
      </c>
      <c r="K26" s="143" t="s">
        <v>55</v>
      </c>
      <c r="L26" s="33" t="s">
        <v>31</v>
      </c>
      <c r="M26" s="144" t="s">
        <v>126</v>
      </c>
      <c r="N26" s="138"/>
      <c r="O26" s="135"/>
      <c r="P26" s="135"/>
      <c r="Q26" s="136"/>
      <c r="R26" s="165" t="s">
        <v>118</v>
      </c>
      <c r="S26" s="166" t="s">
        <v>118</v>
      </c>
      <c r="T26" s="166" t="s">
        <v>118</v>
      </c>
      <c r="U26" s="167" t="s">
        <v>118</v>
      </c>
      <c r="V26" s="134"/>
      <c r="W26" s="135"/>
      <c r="X26" s="135"/>
      <c r="Y26" s="136"/>
      <c r="Z26" s="165" t="s">
        <v>118</v>
      </c>
      <c r="AA26" s="166" t="s">
        <v>118</v>
      </c>
      <c r="AB26" s="166" t="s">
        <v>118</v>
      </c>
      <c r="AC26" s="167" t="s">
        <v>118</v>
      </c>
      <c r="AD26" s="134"/>
      <c r="AE26" s="135"/>
      <c r="AF26" s="135"/>
      <c r="AG26" s="136"/>
      <c r="AH26" s="165" t="s">
        <v>118</v>
      </c>
      <c r="AI26" s="166" t="s">
        <v>118</v>
      </c>
      <c r="AJ26" s="166" t="s">
        <v>118</v>
      </c>
      <c r="AK26" s="167" t="s">
        <v>118</v>
      </c>
      <c r="AL26" s="134"/>
      <c r="AM26" s="135"/>
      <c r="AN26" s="135"/>
      <c r="AO26" s="136"/>
      <c r="AP26" s="165" t="s">
        <v>118</v>
      </c>
      <c r="AQ26" s="166" t="s">
        <v>118</v>
      </c>
      <c r="AR26" s="166" t="s">
        <v>118</v>
      </c>
      <c r="AS26" s="167" t="s">
        <v>118</v>
      </c>
      <c r="AT26" s="134"/>
      <c r="AU26" s="135"/>
      <c r="AV26" s="135"/>
      <c r="AW26" s="136"/>
      <c r="AX26" s="134" t="s">
        <v>118</v>
      </c>
      <c r="AY26" s="135" t="s">
        <v>118</v>
      </c>
      <c r="AZ26" s="135" t="s">
        <v>118</v>
      </c>
      <c r="BA26" s="136" t="s">
        <v>118</v>
      </c>
      <c r="BB26" s="134"/>
      <c r="BC26" s="135"/>
      <c r="BD26" s="135"/>
      <c r="BE26" s="136"/>
      <c r="BF26" s="134" t="s">
        <v>118</v>
      </c>
      <c r="BG26" s="135" t="s">
        <v>118</v>
      </c>
      <c r="BH26" s="135" t="s">
        <v>118</v>
      </c>
      <c r="BI26" s="136" t="s">
        <v>118</v>
      </c>
      <c r="BJ26" s="233" t="s">
        <v>176</v>
      </c>
      <c r="BK26" s="234">
        <f>4/6</f>
        <v>0.66666666666666663</v>
      </c>
      <c r="BL26" s="137"/>
      <c r="BM26" s="27"/>
    </row>
    <row r="27" spans="2:65" s="1" customFormat="1" ht="59.25" customHeight="1">
      <c r="B27" s="558"/>
      <c r="C27" s="555"/>
      <c r="D27" s="550"/>
      <c r="E27" s="550"/>
      <c r="F27" s="541"/>
      <c r="G27" s="555"/>
      <c r="H27" s="616"/>
      <c r="I27" s="141" t="s">
        <v>123</v>
      </c>
      <c r="J27" s="145" t="s">
        <v>138</v>
      </c>
      <c r="K27" s="143" t="s">
        <v>122</v>
      </c>
      <c r="L27" s="143" t="s">
        <v>31</v>
      </c>
      <c r="M27" s="73" t="s">
        <v>125</v>
      </c>
      <c r="N27" s="168" t="s">
        <v>118</v>
      </c>
      <c r="O27" s="166" t="s">
        <v>118</v>
      </c>
      <c r="P27" s="166" t="s">
        <v>118</v>
      </c>
      <c r="Q27" s="167" t="s">
        <v>118</v>
      </c>
      <c r="R27" s="165" t="s">
        <v>118</v>
      </c>
      <c r="S27" s="166" t="s">
        <v>118</v>
      </c>
      <c r="T27" s="166" t="s">
        <v>118</v>
      </c>
      <c r="U27" s="167" t="s">
        <v>118</v>
      </c>
      <c r="V27" s="134"/>
      <c r="W27" s="135"/>
      <c r="X27" s="135"/>
      <c r="Y27" s="136"/>
      <c r="Z27" s="134"/>
      <c r="AA27" s="135"/>
      <c r="AB27" s="135"/>
      <c r="AC27" s="136"/>
      <c r="AD27" s="134"/>
      <c r="AE27" s="135"/>
      <c r="AF27" s="135"/>
      <c r="AG27" s="136"/>
      <c r="AH27" s="134"/>
      <c r="AI27" s="135"/>
      <c r="AJ27" s="135"/>
      <c r="AK27" s="136"/>
      <c r="AL27" s="134"/>
      <c r="AM27" s="135"/>
      <c r="AN27" s="135"/>
      <c r="AO27" s="136"/>
      <c r="AP27" s="134"/>
      <c r="AQ27" s="135"/>
      <c r="AR27" s="135"/>
      <c r="AS27" s="136"/>
      <c r="AT27" s="134"/>
      <c r="AU27" s="135"/>
      <c r="AV27" s="135"/>
      <c r="AW27" s="136"/>
      <c r="AX27" s="134"/>
      <c r="AY27" s="135"/>
      <c r="AZ27" s="135"/>
      <c r="BA27" s="136"/>
      <c r="BB27" s="134"/>
      <c r="BC27" s="135"/>
      <c r="BD27" s="135"/>
      <c r="BE27" s="136"/>
      <c r="BF27" s="134"/>
      <c r="BG27" s="135"/>
      <c r="BH27" s="135"/>
      <c r="BI27" s="136"/>
      <c r="BJ27" s="233" t="s">
        <v>145</v>
      </c>
      <c r="BK27" s="235">
        <v>1</v>
      </c>
      <c r="BL27" s="137"/>
      <c r="BM27" s="27"/>
    </row>
    <row r="28" spans="2:65" s="1" customFormat="1" ht="137.25" customHeight="1" thickBot="1">
      <c r="B28" s="559"/>
      <c r="C28" s="556"/>
      <c r="D28" s="553"/>
      <c r="E28" s="553"/>
      <c r="F28" s="542"/>
      <c r="G28" s="556"/>
      <c r="H28" s="617"/>
      <c r="I28" s="78" t="s">
        <v>94</v>
      </c>
      <c r="J28" s="75" t="s">
        <v>79</v>
      </c>
      <c r="K28" s="184" t="s">
        <v>147</v>
      </c>
      <c r="L28" s="130">
        <v>80000</v>
      </c>
      <c r="M28" s="188" t="s">
        <v>36</v>
      </c>
      <c r="N28" s="101"/>
      <c r="O28" s="102"/>
      <c r="P28" s="102"/>
      <c r="Q28" s="103"/>
      <c r="R28" s="101"/>
      <c r="S28" s="102"/>
      <c r="T28" s="102"/>
      <c r="U28" s="103"/>
      <c r="V28" s="181" t="s">
        <v>118</v>
      </c>
      <c r="W28" s="182" t="s">
        <v>118</v>
      </c>
      <c r="X28" s="182" t="s">
        <v>118</v>
      </c>
      <c r="Y28" s="183" t="s">
        <v>118</v>
      </c>
      <c r="Z28" s="181" t="s">
        <v>118</v>
      </c>
      <c r="AA28" s="182" t="s">
        <v>118</v>
      </c>
      <c r="AB28" s="182" t="s">
        <v>118</v>
      </c>
      <c r="AC28" s="183" t="s">
        <v>118</v>
      </c>
      <c r="AD28" s="181" t="s">
        <v>118</v>
      </c>
      <c r="AE28" s="182" t="s">
        <v>118</v>
      </c>
      <c r="AF28" s="182" t="s">
        <v>118</v>
      </c>
      <c r="AG28" s="183" t="s">
        <v>118</v>
      </c>
      <c r="AH28" s="181" t="s">
        <v>118</v>
      </c>
      <c r="AI28" s="182" t="s">
        <v>118</v>
      </c>
      <c r="AJ28" s="182" t="s">
        <v>118</v>
      </c>
      <c r="AK28" s="183" t="s">
        <v>118</v>
      </c>
      <c r="AL28" s="101" t="s">
        <v>118</v>
      </c>
      <c r="AM28" s="102" t="s">
        <v>118</v>
      </c>
      <c r="AN28" s="102" t="s">
        <v>118</v>
      </c>
      <c r="AO28" s="103" t="s">
        <v>118</v>
      </c>
      <c r="AP28" s="101"/>
      <c r="AQ28" s="102"/>
      <c r="AR28" s="102"/>
      <c r="AS28" s="103"/>
      <c r="AT28" s="101"/>
      <c r="AU28" s="102"/>
      <c r="AV28" s="102"/>
      <c r="AW28" s="103"/>
      <c r="AX28" s="101"/>
      <c r="AY28" s="102"/>
      <c r="AZ28" s="102"/>
      <c r="BA28" s="103"/>
      <c r="BB28" s="101"/>
      <c r="BC28" s="102"/>
      <c r="BD28" s="102"/>
      <c r="BE28" s="103"/>
      <c r="BF28" s="101"/>
      <c r="BG28" s="102"/>
      <c r="BH28" s="102"/>
      <c r="BI28" s="103"/>
      <c r="BJ28" s="274" t="s">
        <v>178</v>
      </c>
      <c r="BK28" s="236">
        <f>4/5</f>
        <v>0.8</v>
      </c>
      <c r="BL28" s="275" t="s">
        <v>177</v>
      </c>
      <c r="BM28" s="27"/>
    </row>
    <row r="29" spans="2:65" s="1" customFormat="1" ht="92.25" customHeight="1">
      <c r="B29" s="557">
        <v>2</v>
      </c>
      <c r="C29" s="554" t="s">
        <v>40</v>
      </c>
      <c r="D29" s="554" t="s">
        <v>128</v>
      </c>
      <c r="E29" s="554"/>
      <c r="F29" s="546" t="s">
        <v>139</v>
      </c>
      <c r="G29" s="546">
        <v>0.95</v>
      </c>
      <c r="H29" s="554" t="s">
        <v>41</v>
      </c>
      <c r="I29" s="45" t="s">
        <v>95</v>
      </c>
      <c r="J29" s="82" t="s">
        <v>49</v>
      </c>
      <c r="K29" s="46" t="s">
        <v>153</v>
      </c>
      <c r="L29" s="611">
        <v>150000</v>
      </c>
      <c r="M29" s="48" t="s">
        <v>36</v>
      </c>
      <c r="N29" s="104"/>
      <c r="O29" s="105"/>
      <c r="P29" s="105"/>
      <c r="Q29" s="106"/>
      <c r="R29" s="104"/>
      <c r="S29" s="105"/>
      <c r="T29" s="105"/>
      <c r="U29" s="106"/>
      <c r="V29" s="104"/>
      <c r="W29" s="105"/>
      <c r="X29" s="105"/>
      <c r="Y29" s="106"/>
      <c r="Z29" s="104"/>
      <c r="AA29" s="105"/>
      <c r="AB29" s="105"/>
      <c r="AC29" s="106"/>
      <c r="AD29" s="185" t="s">
        <v>118</v>
      </c>
      <c r="AE29" s="186" t="s">
        <v>118</v>
      </c>
      <c r="AF29" s="186" t="s">
        <v>118</v>
      </c>
      <c r="AG29" s="187" t="s">
        <v>118</v>
      </c>
      <c r="AH29" s="185" t="s">
        <v>118</v>
      </c>
      <c r="AI29" s="186" t="s">
        <v>118</v>
      </c>
      <c r="AJ29" s="186" t="s">
        <v>118</v>
      </c>
      <c r="AK29" s="187" t="s">
        <v>118</v>
      </c>
      <c r="AL29" s="104" t="s">
        <v>118</v>
      </c>
      <c r="AM29" s="105" t="s">
        <v>118</v>
      </c>
      <c r="AN29" s="105" t="s">
        <v>118</v>
      </c>
      <c r="AO29" s="106" t="s">
        <v>118</v>
      </c>
      <c r="AP29" s="104"/>
      <c r="AQ29" s="105"/>
      <c r="AR29" s="105"/>
      <c r="AS29" s="106"/>
      <c r="AT29" s="104"/>
      <c r="AU29" s="105"/>
      <c r="AV29" s="105"/>
      <c r="AW29" s="106"/>
      <c r="AX29" s="104"/>
      <c r="AY29" s="105"/>
      <c r="AZ29" s="105"/>
      <c r="BA29" s="106"/>
      <c r="BB29" s="104"/>
      <c r="BC29" s="105"/>
      <c r="BD29" s="105"/>
      <c r="BE29" s="106"/>
      <c r="BF29" s="104"/>
      <c r="BG29" s="105"/>
      <c r="BH29" s="105"/>
      <c r="BI29" s="106"/>
      <c r="BJ29" s="277" t="s">
        <v>178</v>
      </c>
      <c r="BK29" s="237">
        <f>2/3</f>
        <v>0.66666666666666663</v>
      </c>
      <c r="BL29" s="276" t="s">
        <v>164</v>
      </c>
      <c r="BM29" s="27"/>
    </row>
    <row r="30" spans="2:65" s="1" customFormat="1" ht="75.75" customHeight="1">
      <c r="B30" s="558"/>
      <c r="C30" s="555"/>
      <c r="D30" s="555"/>
      <c r="E30" s="555"/>
      <c r="F30" s="547"/>
      <c r="G30" s="547"/>
      <c r="H30" s="555"/>
      <c r="I30" s="66" t="s">
        <v>107</v>
      </c>
      <c r="J30" s="36" t="s">
        <v>108</v>
      </c>
      <c r="K30" s="41" t="s">
        <v>154</v>
      </c>
      <c r="L30" s="612"/>
      <c r="M30" s="144" t="s">
        <v>73</v>
      </c>
      <c r="N30" s="107"/>
      <c r="O30" s="108"/>
      <c r="P30" s="108"/>
      <c r="Q30" s="109"/>
      <c r="R30" s="107"/>
      <c r="S30" s="108"/>
      <c r="T30" s="108"/>
      <c r="U30" s="109"/>
      <c r="V30" s="107"/>
      <c r="W30" s="108"/>
      <c r="X30" s="108"/>
      <c r="Y30" s="109"/>
      <c r="Z30" s="107"/>
      <c r="AA30" s="108"/>
      <c r="AB30" s="108"/>
      <c r="AC30" s="109"/>
      <c r="AD30" s="107"/>
      <c r="AE30" s="108"/>
      <c r="AF30" s="108"/>
      <c r="AG30" s="109"/>
      <c r="AH30" s="107"/>
      <c r="AI30" s="108"/>
      <c r="AJ30" s="108"/>
      <c r="AK30" s="109"/>
      <c r="AL30" s="107" t="s">
        <v>118</v>
      </c>
      <c r="AM30" s="108" t="s">
        <v>118</v>
      </c>
      <c r="AN30" s="108" t="s">
        <v>118</v>
      </c>
      <c r="AO30" s="109" t="s">
        <v>118</v>
      </c>
      <c r="AP30" s="107" t="s">
        <v>118</v>
      </c>
      <c r="AQ30" s="108" t="s">
        <v>118</v>
      </c>
      <c r="AR30" s="108" t="s">
        <v>118</v>
      </c>
      <c r="AS30" s="109" t="s">
        <v>118</v>
      </c>
      <c r="AT30" s="107" t="s">
        <v>118</v>
      </c>
      <c r="AU30" s="108" t="s">
        <v>118</v>
      </c>
      <c r="AV30" s="108" t="s">
        <v>118</v>
      </c>
      <c r="AW30" s="109" t="s">
        <v>118</v>
      </c>
      <c r="AX30" s="107" t="s">
        <v>118</v>
      </c>
      <c r="AY30" s="108" t="s">
        <v>118</v>
      </c>
      <c r="AZ30" s="108" t="s">
        <v>118</v>
      </c>
      <c r="BA30" s="109" t="s">
        <v>118</v>
      </c>
      <c r="BB30" s="107" t="s">
        <v>118</v>
      </c>
      <c r="BC30" s="108" t="s">
        <v>118</v>
      </c>
      <c r="BD30" s="108" t="s">
        <v>118</v>
      </c>
      <c r="BE30" s="109" t="s">
        <v>118</v>
      </c>
      <c r="BF30" s="107" t="s">
        <v>118</v>
      </c>
      <c r="BG30" s="108" t="s">
        <v>118</v>
      </c>
      <c r="BH30" s="108" t="s">
        <v>118</v>
      </c>
      <c r="BI30" s="109" t="s">
        <v>118</v>
      </c>
      <c r="BJ30" s="223"/>
      <c r="BK30" s="238"/>
      <c r="BL30" s="278" t="s">
        <v>179</v>
      </c>
      <c r="BM30" s="27"/>
    </row>
    <row r="31" spans="2:65" s="1" customFormat="1" ht="65.25" customHeight="1">
      <c r="B31" s="558"/>
      <c r="C31" s="555"/>
      <c r="D31" s="555"/>
      <c r="E31" s="555"/>
      <c r="F31" s="547"/>
      <c r="G31" s="547"/>
      <c r="H31" s="555"/>
      <c r="I31" s="28" t="s">
        <v>129</v>
      </c>
      <c r="J31" s="82" t="s">
        <v>49</v>
      </c>
      <c r="K31" s="41">
        <v>41640</v>
      </c>
      <c r="L31" s="67" t="s">
        <v>31</v>
      </c>
      <c r="M31" s="144" t="s">
        <v>54</v>
      </c>
      <c r="N31" s="211" t="s">
        <v>118</v>
      </c>
      <c r="O31" s="212" t="s">
        <v>118</v>
      </c>
      <c r="P31" s="212" t="s">
        <v>118</v>
      </c>
      <c r="Q31" s="213" t="s">
        <v>118</v>
      </c>
      <c r="R31" s="107"/>
      <c r="S31" s="108"/>
      <c r="T31" s="108"/>
      <c r="U31" s="109"/>
      <c r="V31" s="107"/>
      <c r="W31" s="108"/>
      <c r="X31" s="108"/>
      <c r="Y31" s="109"/>
      <c r="Z31" s="107"/>
      <c r="AA31" s="108"/>
      <c r="AB31" s="108"/>
      <c r="AC31" s="109"/>
      <c r="AD31" s="107"/>
      <c r="AE31" s="108"/>
      <c r="AF31" s="108"/>
      <c r="AG31" s="109"/>
      <c r="AH31" s="107"/>
      <c r="AI31" s="108"/>
      <c r="AJ31" s="108"/>
      <c r="AK31" s="109"/>
      <c r="AL31" s="107"/>
      <c r="AM31" s="108"/>
      <c r="AN31" s="108"/>
      <c r="AO31" s="109"/>
      <c r="AP31" s="107"/>
      <c r="AQ31" s="108"/>
      <c r="AR31" s="108"/>
      <c r="AS31" s="109"/>
      <c r="AT31" s="107"/>
      <c r="AU31" s="108"/>
      <c r="AV31" s="108"/>
      <c r="AW31" s="109"/>
      <c r="AX31" s="107"/>
      <c r="AY31" s="108"/>
      <c r="AZ31" s="108"/>
      <c r="BA31" s="109"/>
      <c r="BB31" s="107"/>
      <c r="BC31" s="108"/>
      <c r="BD31" s="108"/>
      <c r="BE31" s="109"/>
      <c r="BF31" s="107"/>
      <c r="BG31" s="108"/>
      <c r="BH31" s="108"/>
      <c r="BI31" s="109"/>
      <c r="BJ31" s="229" t="s">
        <v>156</v>
      </c>
      <c r="BK31" s="238">
        <v>1</v>
      </c>
      <c r="BL31" s="70"/>
      <c r="BM31" s="27"/>
    </row>
    <row r="32" spans="2:65" s="1" customFormat="1" ht="65.25" customHeight="1">
      <c r="B32" s="558"/>
      <c r="C32" s="555"/>
      <c r="D32" s="555"/>
      <c r="E32" s="555"/>
      <c r="F32" s="547"/>
      <c r="G32" s="547"/>
      <c r="H32" s="555"/>
      <c r="I32" s="36" t="s">
        <v>134</v>
      </c>
      <c r="J32" s="36" t="s">
        <v>108</v>
      </c>
      <c r="K32" s="41">
        <v>41640</v>
      </c>
      <c r="L32" s="67" t="s">
        <v>31</v>
      </c>
      <c r="M32" s="144" t="s">
        <v>130</v>
      </c>
      <c r="N32" s="205" t="s">
        <v>118</v>
      </c>
      <c r="O32" s="206" t="s">
        <v>118</v>
      </c>
      <c r="P32" s="206" t="s">
        <v>118</v>
      </c>
      <c r="Q32" s="214" t="s">
        <v>118</v>
      </c>
      <c r="R32" s="110"/>
      <c r="S32" s="111"/>
      <c r="T32" s="111"/>
      <c r="U32" s="154"/>
      <c r="V32" s="110"/>
      <c r="W32" s="111"/>
      <c r="X32" s="111"/>
      <c r="Y32" s="154"/>
      <c r="Z32" s="110"/>
      <c r="AA32" s="111"/>
      <c r="AB32" s="111"/>
      <c r="AC32" s="154"/>
      <c r="AD32" s="110"/>
      <c r="AE32" s="111"/>
      <c r="AF32" s="111"/>
      <c r="AG32" s="154"/>
      <c r="AH32" s="110"/>
      <c r="AI32" s="111"/>
      <c r="AJ32" s="111"/>
      <c r="AK32" s="154"/>
      <c r="AL32" s="110"/>
      <c r="AM32" s="111"/>
      <c r="AN32" s="111"/>
      <c r="AO32" s="154"/>
      <c r="AP32" s="110"/>
      <c r="AQ32" s="111"/>
      <c r="AR32" s="111"/>
      <c r="AS32" s="154"/>
      <c r="AT32" s="110"/>
      <c r="AU32" s="111"/>
      <c r="AV32" s="111"/>
      <c r="AW32" s="154"/>
      <c r="AX32" s="110"/>
      <c r="AY32" s="111"/>
      <c r="AZ32" s="111"/>
      <c r="BA32" s="154"/>
      <c r="BB32" s="110"/>
      <c r="BC32" s="111"/>
      <c r="BD32" s="111"/>
      <c r="BE32" s="154"/>
      <c r="BF32" s="110"/>
      <c r="BG32" s="111"/>
      <c r="BH32" s="111"/>
      <c r="BI32" s="154"/>
      <c r="BJ32" s="231"/>
      <c r="BK32" s="239"/>
      <c r="BL32" s="279" t="s">
        <v>179</v>
      </c>
      <c r="BM32" s="27"/>
    </row>
    <row r="33" spans="2:65" s="1" customFormat="1" ht="68.25" customHeight="1">
      <c r="B33" s="558"/>
      <c r="C33" s="555"/>
      <c r="D33" s="555"/>
      <c r="E33" s="555"/>
      <c r="F33" s="547"/>
      <c r="G33" s="547"/>
      <c r="H33" s="555"/>
      <c r="I33" s="36" t="s">
        <v>133</v>
      </c>
      <c r="J33" s="36" t="s">
        <v>108</v>
      </c>
      <c r="K33" s="41" t="s">
        <v>154</v>
      </c>
      <c r="L33" s="67" t="s">
        <v>31</v>
      </c>
      <c r="M33" s="144" t="s">
        <v>36</v>
      </c>
      <c r="N33" s="107"/>
      <c r="O33" s="108"/>
      <c r="P33" s="108"/>
      <c r="Q33" s="109"/>
      <c r="R33" s="107"/>
      <c r="S33" s="108"/>
      <c r="T33" s="108"/>
      <c r="U33" s="109"/>
      <c r="V33" s="107"/>
      <c r="W33" s="108"/>
      <c r="X33" s="108"/>
      <c r="Y33" s="109"/>
      <c r="Z33" s="107"/>
      <c r="AA33" s="108"/>
      <c r="AB33" s="108"/>
      <c r="AC33" s="109"/>
      <c r="AD33" s="107"/>
      <c r="AE33" s="108"/>
      <c r="AF33" s="108"/>
      <c r="AG33" s="109"/>
      <c r="AH33" s="107"/>
      <c r="AI33" s="108"/>
      <c r="AJ33" s="108"/>
      <c r="AK33" s="109"/>
      <c r="AL33" s="107" t="s">
        <v>118</v>
      </c>
      <c r="AM33" s="108" t="s">
        <v>118</v>
      </c>
      <c r="AN33" s="108" t="s">
        <v>118</v>
      </c>
      <c r="AO33" s="109" t="s">
        <v>118</v>
      </c>
      <c r="AP33" s="107" t="s">
        <v>118</v>
      </c>
      <c r="AQ33" s="108" t="s">
        <v>118</v>
      </c>
      <c r="AR33" s="108" t="s">
        <v>118</v>
      </c>
      <c r="AS33" s="109" t="s">
        <v>118</v>
      </c>
      <c r="AT33" s="107" t="s">
        <v>118</v>
      </c>
      <c r="AU33" s="108" t="s">
        <v>118</v>
      </c>
      <c r="AV33" s="108" t="s">
        <v>118</v>
      </c>
      <c r="AW33" s="109" t="s">
        <v>118</v>
      </c>
      <c r="AX33" s="107" t="s">
        <v>118</v>
      </c>
      <c r="AY33" s="108" t="s">
        <v>118</v>
      </c>
      <c r="AZ33" s="108" t="s">
        <v>118</v>
      </c>
      <c r="BA33" s="109" t="s">
        <v>118</v>
      </c>
      <c r="BB33" s="107" t="s">
        <v>118</v>
      </c>
      <c r="BC33" s="108" t="s">
        <v>118</v>
      </c>
      <c r="BD33" s="108" t="s">
        <v>118</v>
      </c>
      <c r="BE33" s="109" t="s">
        <v>118</v>
      </c>
      <c r="BF33" s="107" t="s">
        <v>118</v>
      </c>
      <c r="BG33" s="108" t="s">
        <v>118</v>
      </c>
      <c r="BH33" s="108" t="s">
        <v>118</v>
      </c>
      <c r="BI33" s="109" t="s">
        <v>118</v>
      </c>
      <c r="BJ33" s="229"/>
      <c r="BK33" s="230"/>
      <c r="BL33" s="279" t="s">
        <v>179</v>
      </c>
      <c r="BM33" s="27"/>
    </row>
    <row r="34" spans="2:65" s="1" customFormat="1" ht="58.5" customHeight="1">
      <c r="B34" s="558"/>
      <c r="C34" s="555"/>
      <c r="D34" s="555"/>
      <c r="E34" s="555"/>
      <c r="F34" s="547"/>
      <c r="G34" s="547"/>
      <c r="H34" s="555"/>
      <c r="I34" s="36" t="s">
        <v>140</v>
      </c>
      <c r="J34" s="36" t="s">
        <v>108</v>
      </c>
      <c r="K34" s="41" t="s">
        <v>148</v>
      </c>
      <c r="L34" s="67" t="s">
        <v>31</v>
      </c>
      <c r="M34" s="144" t="s">
        <v>36</v>
      </c>
      <c r="N34" s="107"/>
      <c r="O34" s="108"/>
      <c r="P34" s="108"/>
      <c r="Q34" s="109"/>
      <c r="R34" s="107"/>
      <c r="S34" s="108"/>
      <c r="T34" s="108"/>
      <c r="U34" s="109"/>
      <c r="V34" s="107"/>
      <c r="W34" s="108"/>
      <c r="X34" s="108"/>
      <c r="Y34" s="109"/>
      <c r="Z34" s="107"/>
      <c r="AA34" s="108"/>
      <c r="AB34" s="108"/>
      <c r="AC34" s="109"/>
      <c r="AD34" s="107"/>
      <c r="AE34" s="108"/>
      <c r="AF34" s="108"/>
      <c r="AG34" s="109"/>
      <c r="AH34" s="107"/>
      <c r="AI34" s="108"/>
      <c r="AJ34" s="108"/>
      <c r="AK34" s="109"/>
      <c r="AL34" s="107"/>
      <c r="AM34" s="108"/>
      <c r="AN34" s="108"/>
      <c r="AO34" s="109"/>
      <c r="AP34" s="107"/>
      <c r="AQ34" s="108"/>
      <c r="AR34" s="108"/>
      <c r="AS34" s="109"/>
      <c r="AT34" s="107" t="s">
        <v>118</v>
      </c>
      <c r="AU34" s="108" t="s">
        <v>118</v>
      </c>
      <c r="AV34" s="108" t="s">
        <v>118</v>
      </c>
      <c r="AW34" s="109" t="s">
        <v>118</v>
      </c>
      <c r="AX34" s="107" t="s">
        <v>118</v>
      </c>
      <c r="AY34" s="108" t="s">
        <v>118</v>
      </c>
      <c r="AZ34" s="108" t="s">
        <v>118</v>
      </c>
      <c r="BA34" s="109" t="s">
        <v>118</v>
      </c>
      <c r="BB34" s="107" t="s">
        <v>118</v>
      </c>
      <c r="BC34" s="108" t="s">
        <v>118</v>
      </c>
      <c r="BD34" s="108" t="s">
        <v>118</v>
      </c>
      <c r="BE34" s="109" t="s">
        <v>118</v>
      </c>
      <c r="BF34" s="107" t="s">
        <v>118</v>
      </c>
      <c r="BG34" s="108" t="s">
        <v>118</v>
      </c>
      <c r="BH34" s="108" t="s">
        <v>118</v>
      </c>
      <c r="BI34" s="109" t="s">
        <v>118</v>
      </c>
      <c r="BJ34" s="229"/>
      <c r="BK34" s="230"/>
      <c r="BL34" s="279" t="s">
        <v>180</v>
      </c>
      <c r="BM34" s="27"/>
    </row>
    <row r="35" spans="2:65" s="1" customFormat="1" ht="51" customHeight="1">
      <c r="B35" s="558"/>
      <c r="C35" s="555"/>
      <c r="D35" s="555"/>
      <c r="E35" s="555"/>
      <c r="F35" s="547"/>
      <c r="G35" s="547"/>
      <c r="H35" s="555"/>
      <c r="I35" s="36" t="s">
        <v>135</v>
      </c>
      <c r="J35" s="36" t="s">
        <v>108</v>
      </c>
      <c r="K35" s="41" t="s">
        <v>155</v>
      </c>
      <c r="L35" s="67" t="s">
        <v>31</v>
      </c>
      <c r="M35" s="144" t="s">
        <v>54</v>
      </c>
      <c r="N35" s="107"/>
      <c r="O35" s="108"/>
      <c r="P35" s="108"/>
      <c r="Q35" s="109"/>
      <c r="R35" s="107"/>
      <c r="S35" s="108"/>
      <c r="T35" s="108"/>
      <c r="U35" s="109"/>
      <c r="V35" s="107"/>
      <c r="W35" s="108"/>
      <c r="X35" s="108"/>
      <c r="Y35" s="109"/>
      <c r="Z35" s="107"/>
      <c r="AA35" s="108"/>
      <c r="AB35" s="108"/>
      <c r="AC35" s="109"/>
      <c r="AD35" s="107"/>
      <c r="AE35" s="108"/>
      <c r="AF35" s="108"/>
      <c r="AG35" s="109"/>
      <c r="AH35" s="107"/>
      <c r="AI35" s="108"/>
      <c r="AJ35" s="108"/>
      <c r="AK35" s="109"/>
      <c r="AL35" s="107" t="s">
        <v>118</v>
      </c>
      <c r="AM35" s="108" t="s">
        <v>118</v>
      </c>
      <c r="AN35" s="108" t="s">
        <v>118</v>
      </c>
      <c r="AO35" s="109" t="s">
        <v>118</v>
      </c>
      <c r="AP35" s="107" t="s">
        <v>118</v>
      </c>
      <c r="AQ35" s="108" t="s">
        <v>118</v>
      </c>
      <c r="AR35" s="108" t="s">
        <v>118</v>
      </c>
      <c r="AS35" s="109" t="s">
        <v>118</v>
      </c>
      <c r="AT35" s="107" t="s">
        <v>118</v>
      </c>
      <c r="AU35" s="108" t="s">
        <v>118</v>
      </c>
      <c r="AV35" s="108" t="s">
        <v>118</v>
      </c>
      <c r="AW35" s="109" t="s">
        <v>118</v>
      </c>
      <c r="AX35" s="107" t="s">
        <v>118</v>
      </c>
      <c r="AY35" s="108" t="s">
        <v>118</v>
      </c>
      <c r="AZ35" s="108" t="s">
        <v>118</v>
      </c>
      <c r="BA35" s="109" t="s">
        <v>118</v>
      </c>
      <c r="BB35" s="107" t="s">
        <v>118</v>
      </c>
      <c r="BC35" s="108" t="s">
        <v>118</v>
      </c>
      <c r="BD35" s="108" t="s">
        <v>118</v>
      </c>
      <c r="BE35" s="109" t="s">
        <v>118</v>
      </c>
      <c r="BF35" s="107" t="s">
        <v>118</v>
      </c>
      <c r="BG35" s="108" t="s">
        <v>118</v>
      </c>
      <c r="BH35" s="108" t="s">
        <v>118</v>
      </c>
      <c r="BI35" s="109" t="s">
        <v>118</v>
      </c>
      <c r="BJ35" s="240"/>
      <c r="BK35" s="241"/>
      <c r="BL35" s="279" t="s">
        <v>180</v>
      </c>
      <c r="BM35" s="27"/>
    </row>
    <row r="36" spans="2:65" s="1" customFormat="1" ht="61.5" customHeight="1" thickBot="1">
      <c r="B36" s="558"/>
      <c r="C36" s="555"/>
      <c r="D36" s="555"/>
      <c r="E36" s="595"/>
      <c r="F36" s="592"/>
      <c r="G36" s="592"/>
      <c r="H36" s="595"/>
      <c r="I36" s="36" t="s">
        <v>136</v>
      </c>
      <c r="J36" s="82" t="s">
        <v>49</v>
      </c>
      <c r="K36" s="41" t="s">
        <v>56</v>
      </c>
      <c r="L36" s="30" t="s">
        <v>31</v>
      </c>
      <c r="M36" s="215" t="s">
        <v>36</v>
      </c>
      <c r="N36" s="113"/>
      <c r="O36" s="114"/>
      <c r="P36" s="114" t="s">
        <v>118</v>
      </c>
      <c r="Q36" s="115" t="s">
        <v>118</v>
      </c>
      <c r="R36" s="113"/>
      <c r="S36" s="114"/>
      <c r="T36" s="114" t="s">
        <v>118</v>
      </c>
      <c r="U36" s="115" t="s">
        <v>118</v>
      </c>
      <c r="V36" s="113"/>
      <c r="W36" s="114"/>
      <c r="X36" s="114" t="s">
        <v>118</v>
      </c>
      <c r="Y36" s="115" t="s">
        <v>118</v>
      </c>
      <c r="Z36" s="113"/>
      <c r="AA36" s="114"/>
      <c r="AB36" s="114" t="s">
        <v>118</v>
      </c>
      <c r="AC36" s="115" t="s">
        <v>118</v>
      </c>
      <c r="AD36" s="113"/>
      <c r="AE36" s="114"/>
      <c r="AF36" s="114" t="s">
        <v>118</v>
      </c>
      <c r="AG36" s="115" t="s">
        <v>118</v>
      </c>
      <c r="AH36" s="113"/>
      <c r="AI36" s="114"/>
      <c r="AJ36" s="114" t="s">
        <v>118</v>
      </c>
      <c r="AK36" s="115" t="s">
        <v>118</v>
      </c>
      <c r="AL36" s="113"/>
      <c r="AM36" s="114"/>
      <c r="AN36" s="114" t="s">
        <v>118</v>
      </c>
      <c r="AO36" s="115" t="s">
        <v>118</v>
      </c>
      <c r="AP36" s="113"/>
      <c r="AQ36" s="114"/>
      <c r="AR36" s="114" t="s">
        <v>118</v>
      </c>
      <c r="AS36" s="115" t="s">
        <v>118</v>
      </c>
      <c r="AT36" s="113"/>
      <c r="AU36" s="114"/>
      <c r="AV36" s="114" t="s">
        <v>118</v>
      </c>
      <c r="AW36" s="115" t="s">
        <v>118</v>
      </c>
      <c r="AX36" s="113"/>
      <c r="AY36" s="114"/>
      <c r="AZ36" s="114" t="s">
        <v>118</v>
      </c>
      <c r="BA36" s="115" t="s">
        <v>118</v>
      </c>
      <c r="BB36" s="113"/>
      <c r="BC36" s="114"/>
      <c r="BD36" s="114" t="s">
        <v>118</v>
      </c>
      <c r="BE36" s="115" t="s">
        <v>118</v>
      </c>
      <c r="BF36" s="113"/>
      <c r="BG36" s="114"/>
      <c r="BH36" s="114" t="s">
        <v>118</v>
      </c>
      <c r="BI36" s="115" t="s">
        <v>118</v>
      </c>
      <c r="BJ36" s="242"/>
      <c r="BK36" s="243"/>
      <c r="BL36" s="279" t="s">
        <v>181</v>
      </c>
      <c r="BM36" s="27"/>
    </row>
    <row r="37" spans="2:65" s="1" customFormat="1" ht="60.75" customHeight="1">
      <c r="B37" s="593">
        <v>3</v>
      </c>
      <c r="C37" s="595" t="s">
        <v>42</v>
      </c>
      <c r="D37" s="595" t="s">
        <v>58</v>
      </c>
      <c r="E37" s="597" t="s">
        <v>119</v>
      </c>
      <c r="F37" s="599" t="s">
        <v>49</v>
      </c>
      <c r="G37" s="620">
        <v>1</v>
      </c>
      <c r="H37" s="595" t="s">
        <v>41</v>
      </c>
      <c r="I37" s="22" t="s">
        <v>67</v>
      </c>
      <c r="J37" s="22" t="s">
        <v>80</v>
      </c>
      <c r="K37" s="41" t="s">
        <v>51</v>
      </c>
      <c r="L37" s="24" t="s">
        <v>31</v>
      </c>
      <c r="M37" s="25" t="s">
        <v>43</v>
      </c>
      <c r="N37" s="89"/>
      <c r="O37" s="90"/>
      <c r="P37" s="90"/>
      <c r="Q37" s="157" t="s">
        <v>118</v>
      </c>
      <c r="R37" s="89"/>
      <c r="S37" s="90"/>
      <c r="T37" s="90"/>
      <c r="U37" s="157" t="s">
        <v>118</v>
      </c>
      <c r="V37" s="89"/>
      <c r="W37" s="90"/>
      <c r="X37" s="90"/>
      <c r="Y37" s="157" t="s">
        <v>118</v>
      </c>
      <c r="Z37" s="89"/>
      <c r="AA37" s="90"/>
      <c r="AB37" s="90"/>
      <c r="AC37" s="157" t="s">
        <v>118</v>
      </c>
      <c r="AD37" s="89"/>
      <c r="AE37" s="90"/>
      <c r="AF37" s="90"/>
      <c r="AG37" s="157" t="s">
        <v>118</v>
      </c>
      <c r="AH37" s="89"/>
      <c r="AI37" s="90"/>
      <c r="AJ37" s="90"/>
      <c r="AK37" s="157" t="s">
        <v>118</v>
      </c>
      <c r="AL37" s="89"/>
      <c r="AM37" s="90"/>
      <c r="AN37" s="90"/>
      <c r="AO37" s="157" t="s">
        <v>118</v>
      </c>
      <c r="AP37" s="89"/>
      <c r="AQ37" s="90"/>
      <c r="AR37" s="90"/>
      <c r="AS37" s="157" t="s">
        <v>118</v>
      </c>
      <c r="AT37" s="89"/>
      <c r="AU37" s="90"/>
      <c r="AV37" s="90"/>
      <c r="AW37" s="91" t="s">
        <v>118</v>
      </c>
      <c r="AX37" s="89"/>
      <c r="AY37" s="90"/>
      <c r="AZ37" s="90"/>
      <c r="BA37" s="91" t="s">
        <v>118</v>
      </c>
      <c r="BB37" s="89"/>
      <c r="BC37" s="90"/>
      <c r="BD37" s="90"/>
      <c r="BE37" s="91" t="s">
        <v>118</v>
      </c>
      <c r="BF37" s="89"/>
      <c r="BG37" s="90"/>
      <c r="BH37" s="90"/>
      <c r="BI37" s="91" t="s">
        <v>118</v>
      </c>
      <c r="BJ37" s="244" t="s">
        <v>157</v>
      </c>
      <c r="BK37" s="245">
        <f>8/12</f>
        <v>0.66666666666666663</v>
      </c>
      <c r="BL37" s="42"/>
      <c r="BM37" s="27"/>
    </row>
    <row r="38" spans="2:65" s="1" customFormat="1" ht="60.75" customHeight="1">
      <c r="B38" s="558"/>
      <c r="C38" s="555"/>
      <c r="D38" s="555"/>
      <c r="E38" s="541"/>
      <c r="F38" s="555"/>
      <c r="G38" s="600"/>
      <c r="H38" s="555"/>
      <c r="I38" s="36" t="s">
        <v>182</v>
      </c>
      <c r="J38" s="28" t="s">
        <v>80</v>
      </c>
      <c r="K38" s="180">
        <v>41944</v>
      </c>
      <c r="L38" s="33">
        <v>2000</v>
      </c>
      <c r="M38" s="71" t="s">
        <v>59</v>
      </c>
      <c r="N38" s="112"/>
      <c r="O38" s="93"/>
      <c r="P38" s="93"/>
      <c r="Q38" s="94"/>
      <c r="R38" s="92"/>
      <c r="S38" s="93"/>
      <c r="T38" s="93"/>
      <c r="U38" s="94"/>
      <c r="V38" s="92"/>
      <c r="W38" s="93"/>
      <c r="X38" s="93"/>
      <c r="Y38" s="94"/>
      <c r="Z38" s="92"/>
      <c r="AA38" s="93"/>
      <c r="AB38" s="93"/>
      <c r="AC38" s="94"/>
      <c r="AD38" s="92"/>
      <c r="AE38" s="93"/>
      <c r="AF38" s="93"/>
      <c r="AG38" s="94"/>
      <c r="AH38" s="92"/>
      <c r="AI38" s="93"/>
      <c r="AJ38" s="93"/>
      <c r="AK38" s="94"/>
      <c r="AL38" s="189"/>
      <c r="AM38" s="190"/>
      <c r="AN38" s="190"/>
      <c r="AO38" s="191"/>
      <c r="AP38" s="92"/>
      <c r="AQ38" s="93"/>
      <c r="AR38" s="93"/>
      <c r="AS38" s="94"/>
      <c r="AT38" s="92"/>
      <c r="AU38" s="93"/>
      <c r="AV38" s="93"/>
      <c r="AW38" s="94"/>
      <c r="AX38" s="92"/>
      <c r="AY38" s="93"/>
      <c r="AZ38" s="93"/>
      <c r="BA38" s="94"/>
      <c r="BB38" s="92" t="s">
        <v>118</v>
      </c>
      <c r="BC38" s="93" t="s">
        <v>118</v>
      </c>
      <c r="BD38" s="93" t="s">
        <v>118</v>
      </c>
      <c r="BE38" s="94" t="s">
        <v>118</v>
      </c>
      <c r="BF38" s="92"/>
      <c r="BG38" s="93"/>
      <c r="BH38" s="93"/>
      <c r="BI38" s="94"/>
      <c r="BJ38" s="280"/>
      <c r="BK38" s="246"/>
      <c r="BL38" s="44"/>
      <c r="BM38" s="27"/>
    </row>
    <row r="39" spans="2:65" s="1" customFormat="1" ht="60.75" customHeight="1">
      <c r="B39" s="558"/>
      <c r="C39" s="555"/>
      <c r="D39" s="555"/>
      <c r="E39" s="541"/>
      <c r="F39" s="555"/>
      <c r="G39" s="600"/>
      <c r="H39" s="555"/>
      <c r="I39" s="36" t="s">
        <v>96</v>
      </c>
      <c r="J39" s="36" t="s">
        <v>81</v>
      </c>
      <c r="K39" s="33" t="s">
        <v>148</v>
      </c>
      <c r="L39" s="30" t="s">
        <v>31</v>
      </c>
      <c r="M39" s="25" t="s">
        <v>72</v>
      </c>
      <c r="N39" s="95"/>
      <c r="O39" s="96"/>
      <c r="P39" s="96"/>
      <c r="Q39" s="97"/>
      <c r="R39" s="95"/>
      <c r="S39" s="96"/>
      <c r="T39" s="96"/>
      <c r="U39" s="97"/>
      <c r="V39" s="95"/>
      <c r="W39" s="96"/>
      <c r="X39" s="96"/>
      <c r="Y39" s="97"/>
      <c r="Z39" s="95"/>
      <c r="AA39" s="96"/>
      <c r="AB39" s="96"/>
      <c r="AC39" s="97"/>
      <c r="AD39" s="95"/>
      <c r="AE39" s="96"/>
      <c r="AF39" s="96"/>
      <c r="AG39" s="97"/>
      <c r="AH39" s="95"/>
      <c r="AI39" s="96"/>
      <c r="AJ39" s="96"/>
      <c r="AK39" s="97"/>
      <c r="AL39" s="95"/>
      <c r="AM39" s="96"/>
      <c r="AN39" s="96"/>
      <c r="AO39" s="97"/>
      <c r="AP39" s="95"/>
      <c r="AQ39" s="96"/>
      <c r="AR39" s="96"/>
      <c r="AS39" s="97"/>
      <c r="AT39" s="95" t="s">
        <v>118</v>
      </c>
      <c r="AU39" s="96" t="s">
        <v>118</v>
      </c>
      <c r="AV39" s="96" t="s">
        <v>118</v>
      </c>
      <c r="AW39" s="97" t="s">
        <v>118</v>
      </c>
      <c r="AX39" s="95"/>
      <c r="AY39" s="96"/>
      <c r="AZ39" s="96"/>
      <c r="BA39" s="97"/>
      <c r="BB39" s="95"/>
      <c r="BC39" s="96"/>
      <c r="BD39" s="96"/>
      <c r="BE39" s="97"/>
      <c r="BF39" s="95" t="s">
        <v>118</v>
      </c>
      <c r="BG39" s="96" t="s">
        <v>118</v>
      </c>
      <c r="BH39" s="96" t="s">
        <v>118</v>
      </c>
      <c r="BI39" s="97" t="s">
        <v>118</v>
      </c>
      <c r="BJ39" s="247"/>
      <c r="BK39" s="225"/>
      <c r="BL39" s="32"/>
      <c r="BM39" s="27"/>
    </row>
    <row r="40" spans="2:65" s="1" customFormat="1" ht="80.25" customHeight="1" thickBot="1">
      <c r="B40" s="594"/>
      <c r="C40" s="596"/>
      <c r="D40" s="596"/>
      <c r="E40" s="598"/>
      <c r="F40" s="596"/>
      <c r="G40" s="621"/>
      <c r="H40" s="596"/>
      <c r="I40" s="50" t="s">
        <v>97</v>
      </c>
      <c r="J40" s="82" t="s">
        <v>49</v>
      </c>
      <c r="K40" s="180" t="s">
        <v>196</v>
      </c>
      <c r="L40" s="52">
        <v>8500</v>
      </c>
      <c r="M40" s="71" t="s">
        <v>59</v>
      </c>
      <c r="N40" s="101"/>
      <c r="O40" s="102"/>
      <c r="P40" s="102"/>
      <c r="Q40" s="103"/>
      <c r="R40" s="101"/>
      <c r="S40" s="102"/>
      <c r="T40" s="102"/>
      <c r="U40" s="103"/>
      <c r="V40" s="101"/>
      <c r="W40" s="102"/>
      <c r="X40" s="102"/>
      <c r="Y40" s="103"/>
      <c r="Z40" s="101"/>
      <c r="AA40" s="102"/>
      <c r="AB40" s="102"/>
      <c r="AC40" s="103"/>
      <c r="AD40" s="101"/>
      <c r="AE40" s="102"/>
      <c r="AF40" s="102"/>
      <c r="AG40" s="103"/>
      <c r="AH40" s="101"/>
      <c r="AI40" s="102"/>
      <c r="AJ40" s="102"/>
      <c r="AK40" s="103"/>
      <c r="AL40" s="281" t="s">
        <v>118</v>
      </c>
      <c r="AM40" s="282" t="s">
        <v>118</v>
      </c>
      <c r="AN40" s="282" t="s">
        <v>118</v>
      </c>
      <c r="AO40" s="283" t="s">
        <v>118</v>
      </c>
      <c r="AP40" s="281" t="s">
        <v>118</v>
      </c>
      <c r="AQ40" s="282" t="s">
        <v>118</v>
      </c>
      <c r="AR40" s="282" t="s">
        <v>118</v>
      </c>
      <c r="AS40" s="283" t="s">
        <v>118</v>
      </c>
      <c r="AT40" s="101"/>
      <c r="AU40" s="102"/>
      <c r="AV40" s="102"/>
      <c r="AW40" s="103"/>
      <c r="AX40" s="192"/>
      <c r="AY40" s="193"/>
      <c r="AZ40" s="193"/>
      <c r="BA40" s="194"/>
      <c r="BB40" s="192" t="s">
        <v>118</v>
      </c>
      <c r="BC40" s="193" t="s">
        <v>118</v>
      </c>
      <c r="BD40" s="193" t="s">
        <v>118</v>
      </c>
      <c r="BE40" s="194" t="s">
        <v>118</v>
      </c>
      <c r="BF40" s="113"/>
      <c r="BG40" s="114"/>
      <c r="BH40" s="114"/>
      <c r="BI40" s="115"/>
      <c r="BJ40" s="248" t="s">
        <v>183</v>
      </c>
      <c r="BK40" s="259">
        <f>2/3</f>
        <v>0.66666666666666663</v>
      </c>
      <c r="BL40" s="43"/>
      <c r="BM40" s="27"/>
    </row>
    <row r="41" spans="2:65" s="1" customFormat="1" ht="54" customHeight="1">
      <c r="B41" s="557">
        <v>4</v>
      </c>
      <c r="C41" s="554" t="s">
        <v>28</v>
      </c>
      <c r="D41" s="554" t="s">
        <v>70</v>
      </c>
      <c r="E41" s="601" t="s">
        <v>120</v>
      </c>
      <c r="F41" s="546">
        <v>1</v>
      </c>
      <c r="G41" s="604">
        <v>1</v>
      </c>
      <c r="H41" s="554" t="s">
        <v>30</v>
      </c>
      <c r="I41" s="38" t="s">
        <v>98</v>
      </c>
      <c r="J41" s="38" t="s">
        <v>82</v>
      </c>
      <c r="K41" s="198">
        <v>41942</v>
      </c>
      <c r="L41" s="611">
        <v>15000</v>
      </c>
      <c r="M41" s="68" t="s">
        <v>44</v>
      </c>
      <c r="N41" s="86"/>
      <c r="O41" s="87"/>
      <c r="P41" s="87"/>
      <c r="Q41" s="88"/>
      <c r="R41" s="104"/>
      <c r="S41" s="105"/>
      <c r="T41" s="105"/>
      <c r="U41" s="88"/>
      <c r="V41" s="104"/>
      <c r="W41" s="105"/>
      <c r="X41" s="105"/>
      <c r="Y41" s="88"/>
      <c r="Z41" s="104"/>
      <c r="AA41" s="105"/>
      <c r="AB41" s="105"/>
      <c r="AC41" s="88"/>
      <c r="AD41" s="104"/>
      <c r="AE41" s="105"/>
      <c r="AF41" s="105"/>
      <c r="AG41" s="88"/>
      <c r="AH41" s="104"/>
      <c r="AI41" s="105"/>
      <c r="AJ41" s="105"/>
      <c r="AK41" s="88"/>
      <c r="AL41" s="195"/>
      <c r="AM41" s="196"/>
      <c r="AN41" s="196"/>
      <c r="AO41" s="197"/>
      <c r="AP41" s="286" t="s">
        <v>118</v>
      </c>
      <c r="AQ41" s="287" t="s">
        <v>118</v>
      </c>
      <c r="AR41" s="287" t="s">
        <v>118</v>
      </c>
      <c r="AS41" s="288" t="s">
        <v>118</v>
      </c>
      <c r="AT41" s="195" t="s">
        <v>118</v>
      </c>
      <c r="AU41" s="196" t="s">
        <v>118</v>
      </c>
      <c r="AV41" s="196"/>
      <c r="AW41" s="197"/>
      <c r="AX41" s="104"/>
      <c r="AY41" s="105"/>
      <c r="AZ41" s="105"/>
      <c r="BA41" s="88"/>
      <c r="BB41" s="195"/>
      <c r="BC41" s="196" t="s">
        <v>118</v>
      </c>
      <c r="BD41" s="196"/>
      <c r="BE41" s="197"/>
      <c r="BF41" s="104"/>
      <c r="BG41" s="105"/>
      <c r="BH41" s="105"/>
      <c r="BI41" s="88"/>
      <c r="BJ41" s="284" t="s">
        <v>184</v>
      </c>
      <c r="BK41" s="251">
        <f>4/7</f>
        <v>0.5714285714285714</v>
      </c>
      <c r="BL41" s="26"/>
      <c r="BM41" s="27"/>
    </row>
    <row r="42" spans="2:65" s="1" customFormat="1" ht="40.5" customHeight="1">
      <c r="B42" s="558"/>
      <c r="C42" s="555"/>
      <c r="D42" s="555"/>
      <c r="E42" s="602"/>
      <c r="F42" s="547"/>
      <c r="G42" s="600"/>
      <c r="H42" s="555"/>
      <c r="I42" s="36" t="s">
        <v>109</v>
      </c>
      <c r="J42" s="82" t="s">
        <v>49</v>
      </c>
      <c r="K42" s="270">
        <v>41913</v>
      </c>
      <c r="L42" s="612"/>
      <c r="M42" s="71" t="s">
        <v>44</v>
      </c>
      <c r="N42" s="116"/>
      <c r="O42" s="111"/>
      <c r="P42" s="111"/>
      <c r="Q42" s="97"/>
      <c r="R42" s="110"/>
      <c r="S42" s="111"/>
      <c r="T42" s="111"/>
      <c r="U42" s="97"/>
      <c r="V42" s="110"/>
      <c r="W42" s="111"/>
      <c r="X42" s="111"/>
      <c r="Y42" s="97"/>
      <c r="Z42" s="110"/>
      <c r="AA42" s="111"/>
      <c r="AB42" s="111"/>
      <c r="AC42" s="97"/>
      <c r="AD42" s="110"/>
      <c r="AE42" s="111"/>
      <c r="AF42" s="111"/>
      <c r="AG42" s="97"/>
      <c r="AH42" s="110"/>
      <c r="AI42" s="111"/>
      <c r="AJ42" s="111"/>
      <c r="AK42" s="97"/>
      <c r="AL42" s="110"/>
      <c r="AM42" s="111"/>
      <c r="AN42" s="111"/>
      <c r="AO42" s="97"/>
      <c r="AP42" s="110"/>
      <c r="AQ42" s="111"/>
      <c r="AR42" s="111"/>
      <c r="AS42" s="97"/>
      <c r="AT42" s="110"/>
      <c r="AU42" s="111"/>
      <c r="AV42" s="111"/>
      <c r="AW42" s="100" t="s">
        <v>118</v>
      </c>
      <c r="AX42" s="285" t="s">
        <v>118</v>
      </c>
      <c r="AY42" s="111"/>
      <c r="AZ42" s="111"/>
      <c r="BA42" s="97"/>
      <c r="BB42" s="110"/>
      <c r="BC42" s="111"/>
      <c r="BD42" s="111"/>
      <c r="BE42" s="100" t="s">
        <v>118</v>
      </c>
      <c r="BF42" s="285" t="s">
        <v>118</v>
      </c>
      <c r="BG42" s="111"/>
      <c r="BH42" s="111"/>
      <c r="BI42" s="97"/>
      <c r="BJ42" s="247"/>
      <c r="BK42" s="225"/>
      <c r="BL42" s="32"/>
      <c r="BM42" s="27"/>
    </row>
    <row r="43" spans="2:65" s="1" customFormat="1" ht="66" customHeight="1">
      <c r="B43" s="558"/>
      <c r="C43" s="555"/>
      <c r="D43" s="555"/>
      <c r="E43" s="602"/>
      <c r="F43" s="547"/>
      <c r="G43" s="600"/>
      <c r="H43" s="555"/>
      <c r="I43" s="36" t="s">
        <v>110</v>
      </c>
      <c r="J43" s="82" t="s">
        <v>49</v>
      </c>
      <c r="K43" s="37" t="s">
        <v>185</v>
      </c>
      <c r="L43" s="33" t="s">
        <v>31</v>
      </c>
      <c r="M43" s="71" t="s">
        <v>44</v>
      </c>
      <c r="N43" s="116"/>
      <c r="O43" s="111"/>
      <c r="P43" s="111"/>
      <c r="Q43" s="97"/>
      <c r="R43" s="110"/>
      <c r="S43" s="111"/>
      <c r="T43" s="111"/>
      <c r="U43" s="97"/>
      <c r="V43" s="110"/>
      <c r="W43" s="111"/>
      <c r="X43" s="111"/>
      <c r="Y43" s="97"/>
      <c r="Z43" s="110"/>
      <c r="AA43" s="111"/>
      <c r="AB43" s="111"/>
      <c r="AC43" s="97"/>
      <c r="AD43" s="110"/>
      <c r="AE43" s="111"/>
      <c r="AF43" s="111"/>
      <c r="AG43" s="97"/>
      <c r="AH43" s="110"/>
      <c r="AI43" s="111"/>
      <c r="AJ43" s="111"/>
      <c r="AK43" s="97"/>
      <c r="AL43" s="110"/>
      <c r="AM43" s="111"/>
      <c r="AN43" s="111"/>
      <c r="AO43" s="97"/>
      <c r="AP43" s="110"/>
      <c r="AQ43" s="111"/>
      <c r="AR43" s="111"/>
      <c r="AS43" s="97"/>
      <c r="AT43" s="110"/>
      <c r="AU43" s="111"/>
      <c r="AV43" s="111"/>
      <c r="AW43" s="97"/>
      <c r="AX43" s="110"/>
      <c r="AY43" s="111" t="s">
        <v>118</v>
      </c>
      <c r="AZ43" s="111" t="s">
        <v>118</v>
      </c>
      <c r="BA43" s="97" t="s">
        <v>118</v>
      </c>
      <c r="BB43" s="110" t="s">
        <v>118</v>
      </c>
      <c r="BC43" s="111" t="s">
        <v>118</v>
      </c>
      <c r="BD43" s="111" t="s">
        <v>118</v>
      </c>
      <c r="BE43" s="97" t="s">
        <v>118</v>
      </c>
      <c r="BF43" s="110" t="s">
        <v>118</v>
      </c>
      <c r="BG43" s="111" t="s">
        <v>118</v>
      </c>
      <c r="BH43" s="111" t="s">
        <v>118</v>
      </c>
      <c r="BI43" s="97" t="s">
        <v>118</v>
      </c>
      <c r="BJ43" s="247"/>
      <c r="BK43" s="225"/>
      <c r="BL43" s="32"/>
      <c r="BM43" s="27"/>
    </row>
    <row r="44" spans="2:65" s="1" customFormat="1" ht="90.75" customHeight="1">
      <c r="B44" s="558"/>
      <c r="C44" s="555"/>
      <c r="D44" s="555"/>
      <c r="E44" s="602"/>
      <c r="F44" s="547"/>
      <c r="G44" s="600"/>
      <c r="H44" s="555"/>
      <c r="I44" s="22" t="s">
        <v>99</v>
      </c>
      <c r="J44" s="22" t="s">
        <v>83</v>
      </c>
      <c r="K44" s="169">
        <v>41730</v>
      </c>
      <c r="L44" s="33" t="s">
        <v>31</v>
      </c>
      <c r="M44" s="71" t="s">
        <v>44</v>
      </c>
      <c r="N44" s="116"/>
      <c r="O44" s="111"/>
      <c r="P44" s="111"/>
      <c r="Q44" s="97"/>
      <c r="R44" s="110"/>
      <c r="S44" s="111"/>
      <c r="T44" s="111"/>
      <c r="U44" s="97"/>
      <c r="V44" s="205" t="s">
        <v>118</v>
      </c>
      <c r="W44" s="206" t="s">
        <v>118</v>
      </c>
      <c r="X44" s="206" t="s">
        <v>118</v>
      </c>
      <c r="Y44" s="161" t="s">
        <v>118</v>
      </c>
      <c r="Z44" s="205" t="s">
        <v>118</v>
      </c>
      <c r="AA44" s="206" t="s">
        <v>118</v>
      </c>
      <c r="AB44" s="206" t="s">
        <v>118</v>
      </c>
      <c r="AC44" s="161" t="s">
        <v>118</v>
      </c>
      <c r="AD44" s="110"/>
      <c r="AE44" s="111"/>
      <c r="AF44" s="111"/>
      <c r="AG44" s="97"/>
      <c r="AH44" s="110"/>
      <c r="AI44" s="111"/>
      <c r="AJ44" s="111"/>
      <c r="AK44" s="97"/>
      <c r="AL44" s="110"/>
      <c r="AM44" s="111"/>
      <c r="AN44" s="111"/>
      <c r="AO44" s="97"/>
      <c r="AP44" s="110"/>
      <c r="AQ44" s="111"/>
      <c r="AR44" s="111"/>
      <c r="AS44" s="97"/>
      <c r="AT44" s="110"/>
      <c r="AU44" s="111"/>
      <c r="AV44" s="111"/>
      <c r="AW44" s="97"/>
      <c r="AX44" s="110"/>
      <c r="AY44" s="111"/>
      <c r="AZ44" s="111"/>
      <c r="BA44" s="97"/>
      <c r="BB44" s="110"/>
      <c r="BC44" s="111"/>
      <c r="BD44" s="111"/>
      <c r="BE44" s="97"/>
      <c r="BF44" s="110"/>
      <c r="BG44" s="111"/>
      <c r="BH44" s="111"/>
      <c r="BI44" s="97"/>
      <c r="BJ44" s="247" t="s">
        <v>186</v>
      </c>
      <c r="BK44" s="225">
        <v>1</v>
      </c>
      <c r="BL44" s="32"/>
      <c r="BM44" s="27"/>
    </row>
    <row r="45" spans="2:65" s="1" customFormat="1" ht="93" customHeight="1">
      <c r="B45" s="558"/>
      <c r="C45" s="555"/>
      <c r="D45" s="555"/>
      <c r="E45" s="602"/>
      <c r="F45" s="547"/>
      <c r="G45" s="600"/>
      <c r="H45" s="555"/>
      <c r="I45" s="36" t="s">
        <v>100</v>
      </c>
      <c r="J45" s="82" t="s">
        <v>49</v>
      </c>
      <c r="K45" s="37">
        <v>41791</v>
      </c>
      <c r="L45" s="33" t="s">
        <v>31</v>
      </c>
      <c r="M45" s="69" t="s">
        <v>59</v>
      </c>
      <c r="N45" s="110"/>
      <c r="O45" s="111"/>
      <c r="P45" s="111"/>
      <c r="Q45" s="97"/>
      <c r="R45" s="110"/>
      <c r="S45" s="111"/>
      <c r="T45" s="111"/>
      <c r="U45" s="97"/>
      <c r="V45" s="110"/>
      <c r="W45" s="111"/>
      <c r="X45" s="111"/>
      <c r="Y45" s="97"/>
      <c r="Z45" s="110"/>
      <c r="AA45" s="111"/>
      <c r="AB45" s="111"/>
      <c r="AC45" s="97"/>
      <c r="AD45" s="199" t="s">
        <v>118</v>
      </c>
      <c r="AE45" s="200" t="s">
        <v>118</v>
      </c>
      <c r="AF45" s="200" t="s">
        <v>118</v>
      </c>
      <c r="AG45" s="201" t="s">
        <v>118</v>
      </c>
      <c r="AH45" s="95"/>
      <c r="AI45" s="96"/>
      <c r="AJ45" s="96"/>
      <c r="AK45" s="97"/>
      <c r="AL45" s="95"/>
      <c r="AM45" s="96"/>
      <c r="AN45" s="96"/>
      <c r="AO45" s="97"/>
      <c r="AP45" s="95"/>
      <c r="AQ45" s="96"/>
      <c r="AR45" s="96"/>
      <c r="AS45" s="97"/>
      <c r="AT45" s="95"/>
      <c r="AU45" s="96"/>
      <c r="AV45" s="96"/>
      <c r="AW45" s="97"/>
      <c r="AX45" s="95"/>
      <c r="AY45" s="96"/>
      <c r="AZ45" s="96"/>
      <c r="BA45" s="97"/>
      <c r="BB45" s="110"/>
      <c r="BC45" s="111"/>
      <c r="BD45" s="111"/>
      <c r="BE45" s="97"/>
      <c r="BF45" s="110"/>
      <c r="BG45" s="111"/>
      <c r="BH45" s="111"/>
      <c r="BI45" s="97"/>
      <c r="BJ45" s="247" t="s">
        <v>158</v>
      </c>
      <c r="BK45" s="225">
        <v>1</v>
      </c>
      <c r="BL45" s="32"/>
      <c r="BM45" s="27"/>
    </row>
    <row r="46" spans="2:65" s="1" customFormat="1" ht="51" customHeight="1">
      <c r="B46" s="558"/>
      <c r="C46" s="555"/>
      <c r="D46" s="555"/>
      <c r="E46" s="602"/>
      <c r="F46" s="547"/>
      <c r="G46" s="600"/>
      <c r="H46" s="555"/>
      <c r="I46" s="79" t="s">
        <v>101</v>
      </c>
      <c r="J46" s="82" t="s">
        <v>49</v>
      </c>
      <c r="K46" s="180">
        <v>41913</v>
      </c>
      <c r="L46" s="131" t="s">
        <v>31</v>
      </c>
      <c r="M46" s="19" t="s">
        <v>36</v>
      </c>
      <c r="N46" s="117"/>
      <c r="O46" s="108"/>
      <c r="P46" s="108"/>
      <c r="Q46" s="91"/>
      <c r="R46" s="107"/>
      <c r="S46" s="108"/>
      <c r="T46" s="108"/>
      <c r="U46" s="91"/>
      <c r="V46" s="107"/>
      <c r="W46" s="108"/>
      <c r="X46" s="108"/>
      <c r="Y46" s="91"/>
      <c r="Z46" s="107"/>
      <c r="AA46" s="108"/>
      <c r="AB46" s="108"/>
      <c r="AC46" s="91"/>
      <c r="AD46" s="89"/>
      <c r="AE46" s="90"/>
      <c r="AF46" s="90"/>
      <c r="AG46" s="91"/>
      <c r="AH46" s="202"/>
      <c r="AI46" s="203"/>
      <c r="AJ46" s="203"/>
      <c r="AK46" s="172"/>
      <c r="AL46" s="89"/>
      <c r="AM46" s="90"/>
      <c r="AN46" s="90"/>
      <c r="AO46" s="91"/>
      <c r="AP46" s="89"/>
      <c r="AQ46" s="90"/>
      <c r="AR46" s="90"/>
      <c r="AS46" s="91"/>
      <c r="AT46" s="89"/>
      <c r="AU46" s="90"/>
      <c r="AV46" s="90"/>
      <c r="AW46" s="91"/>
      <c r="AX46" s="202" t="s">
        <v>118</v>
      </c>
      <c r="AY46" s="203" t="s">
        <v>118</v>
      </c>
      <c r="AZ46" s="203" t="s">
        <v>118</v>
      </c>
      <c r="BA46" s="172" t="s">
        <v>118</v>
      </c>
      <c r="BB46" s="107"/>
      <c r="BC46" s="108"/>
      <c r="BD46" s="108"/>
      <c r="BE46" s="91"/>
      <c r="BF46" s="107"/>
      <c r="BG46" s="108"/>
      <c r="BH46" s="108"/>
      <c r="BI46" s="91"/>
      <c r="BJ46" s="228"/>
      <c r="BK46" s="225"/>
      <c r="BL46" s="32"/>
      <c r="BM46" s="27"/>
    </row>
    <row r="47" spans="2:65" s="1" customFormat="1" ht="43.5" customHeight="1">
      <c r="B47" s="558"/>
      <c r="C47" s="555"/>
      <c r="D47" s="555"/>
      <c r="E47" s="602"/>
      <c r="F47" s="547"/>
      <c r="G47" s="600"/>
      <c r="H47" s="555"/>
      <c r="I47" s="149" t="s">
        <v>102</v>
      </c>
      <c r="J47" s="149" t="s">
        <v>83</v>
      </c>
      <c r="K47" s="180">
        <v>41883</v>
      </c>
      <c r="L47" s="150" t="s">
        <v>31</v>
      </c>
      <c r="M47" s="204" t="s">
        <v>36</v>
      </c>
      <c r="N47" s="111"/>
      <c r="O47" s="111"/>
      <c r="P47" s="111"/>
      <c r="Q47" s="97"/>
      <c r="R47" s="110"/>
      <c r="S47" s="111"/>
      <c r="T47" s="111"/>
      <c r="U47" s="97"/>
      <c r="V47" s="110"/>
      <c r="W47" s="111"/>
      <c r="X47" s="111"/>
      <c r="Y47" s="97"/>
      <c r="Z47" s="110"/>
      <c r="AA47" s="111"/>
      <c r="AB47" s="111"/>
      <c r="AC47" s="97"/>
      <c r="AD47" s="202"/>
      <c r="AE47" s="203"/>
      <c r="AF47" s="203"/>
      <c r="AG47" s="172"/>
      <c r="AH47" s="98"/>
      <c r="AI47" s="99"/>
      <c r="AJ47" s="99"/>
      <c r="AK47" s="100"/>
      <c r="AL47" s="95"/>
      <c r="AM47" s="96"/>
      <c r="AN47" s="96"/>
      <c r="AO47" s="97"/>
      <c r="AP47" s="95"/>
      <c r="AQ47" s="96"/>
      <c r="AR47" s="96"/>
      <c r="AS47" s="97"/>
      <c r="AT47" s="98" t="s">
        <v>118</v>
      </c>
      <c r="AU47" s="99" t="s">
        <v>118</v>
      </c>
      <c r="AV47" s="99" t="s">
        <v>118</v>
      </c>
      <c r="AW47" s="100" t="s">
        <v>118</v>
      </c>
      <c r="AX47" s="95"/>
      <c r="AY47" s="96"/>
      <c r="AZ47" s="96"/>
      <c r="BA47" s="97"/>
      <c r="BB47" s="110"/>
      <c r="BC47" s="111"/>
      <c r="BD47" s="111"/>
      <c r="BE47" s="97"/>
      <c r="BF47" s="110"/>
      <c r="BG47" s="111"/>
      <c r="BH47" s="111"/>
      <c r="BI47" s="97"/>
      <c r="BJ47" s="226"/>
      <c r="BK47" s="225"/>
      <c r="BL47" s="32"/>
      <c r="BM47" s="27"/>
    </row>
    <row r="48" spans="2:65" s="40" customFormat="1" ht="59.25" customHeight="1" thickBot="1">
      <c r="B48" s="559"/>
      <c r="C48" s="555"/>
      <c r="D48" s="556"/>
      <c r="E48" s="603"/>
      <c r="F48" s="548"/>
      <c r="G48" s="605"/>
      <c r="H48" s="556"/>
      <c r="I48" s="50" t="s">
        <v>131</v>
      </c>
      <c r="J48" s="83" t="s">
        <v>49</v>
      </c>
      <c r="K48" s="51" t="s">
        <v>56</v>
      </c>
      <c r="L48" s="52" t="s">
        <v>31</v>
      </c>
      <c r="M48" s="216" t="s">
        <v>36</v>
      </c>
      <c r="N48" s="181" t="s">
        <v>118</v>
      </c>
      <c r="O48" s="182" t="s">
        <v>118</v>
      </c>
      <c r="P48" s="182" t="s">
        <v>118</v>
      </c>
      <c r="Q48" s="183" t="s">
        <v>118</v>
      </c>
      <c r="R48" s="181" t="s">
        <v>118</v>
      </c>
      <c r="S48" s="182" t="s">
        <v>118</v>
      </c>
      <c r="T48" s="182" t="s">
        <v>118</v>
      </c>
      <c r="U48" s="183" t="s">
        <v>118</v>
      </c>
      <c r="V48" s="181" t="s">
        <v>118</v>
      </c>
      <c r="W48" s="182" t="s">
        <v>118</v>
      </c>
      <c r="X48" s="182" t="s">
        <v>118</v>
      </c>
      <c r="Y48" s="183" t="s">
        <v>118</v>
      </c>
      <c r="Z48" s="181" t="s">
        <v>118</v>
      </c>
      <c r="AA48" s="182" t="s">
        <v>118</v>
      </c>
      <c r="AB48" s="182" t="s">
        <v>118</v>
      </c>
      <c r="AC48" s="183" t="s">
        <v>118</v>
      </c>
      <c r="AD48" s="181" t="s">
        <v>118</v>
      </c>
      <c r="AE48" s="182" t="s">
        <v>118</v>
      </c>
      <c r="AF48" s="182" t="s">
        <v>118</v>
      </c>
      <c r="AG48" s="183" t="s">
        <v>118</v>
      </c>
      <c r="AH48" s="181" t="s">
        <v>118</v>
      </c>
      <c r="AI48" s="182" t="s">
        <v>118</v>
      </c>
      <c r="AJ48" s="182" t="s">
        <v>118</v>
      </c>
      <c r="AK48" s="183" t="s">
        <v>118</v>
      </c>
      <c r="AL48" s="181" t="s">
        <v>118</v>
      </c>
      <c r="AM48" s="182" t="s">
        <v>118</v>
      </c>
      <c r="AN48" s="182" t="s">
        <v>118</v>
      </c>
      <c r="AO48" s="183" t="s">
        <v>118</v>
      </c>
      <c r="AP48" s="181" t="s">
        <v>118</v>
      </c>
      <c r="AQ48" s="182" t="s">
        <v>118</v>
      </c>
      <c r="AR48" s="182" t="s">
        <v>118</v>
      </c>
      <c r="AS48" s="183" t="s">
        <v>118</v>
      </c>
      <c r="AT48" s="101" t="s">
        <v>118</v>
      </c>
      <c r="AU48" s="102" t="s">
        <v>118</v>
      </c>
      <c r="AV48" s="102" t="s">
        <v>118</v>
      </c>
      <c r="AW48" s="103" t="s">
        <v>118</v>
      </c>
      <c r="AX48" s="101" t="s">
        <v>118</v>
      </c>
      <c r="AY48" s="102" t="s">
        <v>118</v>
      </c>
      <c r="AZ48" s="102" t="s">
        <v>118</v>
      </c>
      <c r="BA48" s="103" t="s">
        <v>118</v>
      </c>
      <c r="BB48" s="101" t="s">
        <v>118</v>
      </c>
      <c r="BC48" s="102" t="s">
        <v>118</v>
      </c>
      <c r="BD48" s="102" t="s">
        <v>118</v>
      </c>
      <c r="BE48" s="103" t="s">
        <v>118</v>
      </c>
      <c r="BF48" s="101" t="s">
        <v>118</v>
      </c>
      <c r="BG48" s="102" t="s">
        <v>118</v>
      </c>
      <c r="BH48" s="102" t="s">
        <v>118</v>
      </c>
      <c r="BI48" s="103" t="s">
        <v>118</v>
      </c>
      <c r="BJ48" s="242" t="s">
        <v>187</v>
      </c>
      <c r="BK48" s="259">
        <f>8/12</f>
        <v>0.66666666666666663</v>
      </c>
      <c r="BL48" s="155"/>
      <c r="BM48" s="39"/>
    </row>
    <row r="49" spans="2:66" s="1" customFormat="1" ht="135" customHeight="1">
      <c r="B49" s="557">
        <v>5</v>
      </c>
      <c r="C49" s="555"/>
      <c r="D49" s="555" t="s">
        <v>60</v>
      </c>
      <c r="E49" s="555" t="s">
        <v>61</v>
      </c>
      <c r="F49" s="547">
        <v>1</v>
      </c>
      <c r="G49" s="600">
        <v>1</v>
      </c>
      <c r="H49" s="555" t="s">
        <v>30</v>
      </c>
      <c r="I49" s="22" t="s">
        <v>111</v>
      </c>
      <c r="J49" s="84" t="s">
        <v>49</v>
      </c>
      <c r="K49" s="169">
        <v>41852</v>
      </c>
      <c r="L49" s="132" t="s">
        <v>31</v>
      </c>
      <c r="M49" s="74" t="s">
        <v>44</v>
      </c>
      <c r="N49" s="118"/>
      <c r="O49" s="90"/>
      <c r="P49" s="90"/>
      <c r="Q49" s="91"/>
      <c r="R49" s="107"/>
      <c r="S49" s="108"/>
      <c r="T49" s="108"/>
      <c r="U49" s="91"/>
      <c r="V49" s="107"/>
      <c r="W49" s="108"/>
      <c r="X49" s="108"/>
      <c r="Y49" s="91"/>
      <c r="Z49" s="107"/>
      <c r="AA49" s="108"/>
      <c r="AB49" s="108"/>
      <c r="AC49" s="91"/>
      <c r="AD49" s="107"/>
      <c r="AE49" s="108"/>
      <c r="AF49" s="108"/>
      <c r="AG49" s="91"/>
      <c r="AH49" s="107"/>
      <c r="AI49" s="108"/>
      <c r="AJ49" s="108"/>
      <c r="AK49" s="91"/>
      <c r="AL49" s="289" t="s">
        <v>118</v>
      </c>
      <c r="AM49" s="290" t="s">
        <v>118</v>
      </c>
      <c r="AN49" s="290" t="s">
        <v>118</v>
      </c>
      <c r="AO49" s="291" t="s">
        <v>118</v>
      </c>
      <c r="AP49" s="289" t="s">
        <v>118</v>
      </c>
      <c r="AQ49" s="290" t="s">
        <v>118</v>
      </c>
      <c r="AR49" s="290" t="s">
        <v>118</v>
      </c>
      <c r="AS49" s="291" t="s">
        <v>118</v>
      </c>
      <c r="AT49" s="170" t="s">
        <v>118</v>
      </c>
      <c r="AU49" s="171" t="s">
        <v>118</v>
      </c>
      <c r="AV49" s="171" t="s">
        <v>118</v>
      </c>
      <c r="AW49" s="172" t="s">
        <v>118</v>
      </c>
      <c r="AX49" s="107"/>
      <c r="AY49" s="108"/>
      <c r="AZ49" s="108"/>
      <c r="BA49" s="91"/>
      <c r="BB49" s="107"/>
      <c r="BC49" s="108"/>
      <c r="BD49" s="108"/>
      <c r="BE49" s="91"/>
      <c r="BF49" s="107"/>
      <c r="BG49" s="90"/>
      <c r="BH49" s="90"/>
      <c r="BI49" s="91"/>
      <c r="BJ49" s="249" t="s">
        <v>165</v>
      </c>
      <c r="BK49" s="245">
        <f>2/3</f>
        <v>0.66666666666666663</v>
      </c>
      <c r="BL49" s="42"/>
      <c r="BM49" s="27"/>
    </row>
    <row r="50" spans="2:66" s="1" customFormat="1" ht="77.25" customHeight="1">
      <c r="B50" s="558"/>
      <c r="C50" s="555"/>
      <c r="D50" s="555"/>
      <c r="E50" s="555"/>
      <c r="F50" s="541"/>
      <c r="G50" s="600"/>
      <c r="H50" s="555"/>
      <c r="I50" s="36" t="s">
        <v>103</v>
      </c>
      <c r="J50" s="28" t="s">
        <v>82</v>
      </c>
      <c r="K50" s="29">
        <v>41640</v>
      </c>
      <c r="L50" s="33" t="s">
        <v>31</v>
      </c>
      <c r="M50" s="71" t="s">
        <v>44</v>
      </c>
      <c r="N50" s="260" t="s">
        <v>118</v>
      </c>
      <c r="O50" s="206" t="s">
        <v>118</v>
      </c>
      <c r="P50" s="206" t="s">
        <v>118</v>
      </c>
      <c r="Q50" s="161" t="s">
        <v>118</v>
      </c>
      <c r="R50" s="110"/>
      <c r="S50" s="111"/>
      <c r="T50" s="111"/>
      <c r="U50" s="97"/>
      <c r="V50" s="110"/>
      <c r="W50" s="111"/>
      <c r="X50" s="111"/>
      <c r="Y50" s="97"/>
      <c r="Z50" s="110"/>
      <c r="AA50" s="111"/>
      <c r="AB50" s="111"/>
      <c r="AC50" s="97"/>
      <c r="AD50" s="110"/>
      <c r="AE50" s="111"/>
      <c r="AF50" s="111"/>
      <c r="AG50" s="97"/>
      <c r="AH50" s="110"/>
      <c r="AI50" s="111"/>
      <c r="AJ50" s="111"/>
      <c r="AK50" s="97"/>
      <c r="AL50" s="110"/>
      <c r="AM50" s="111"/>
      <c r="AN50" s="111"/>
      <c r="AO50" s="97"/>
      <c r="AP50" s="110"/>
      <c r="AQ50" s="111"/>
      <c r="AR50" s="111"/>
      <c r="AS50" s="97"/>
      <c r="AT50" s="110"/>
      <c r="AU50" s="111"/>
      <c r="AV50" s="111"/>
      <c r="AW50" s="97"/>
      <c r="AX50" s="110"/>
      <c r="AY50" s="111"/>
      <c r="AZ50" s="111"/>
      <c r="BA50" s="97"/>
      <c r="BB50" s="110"/>
      <c r="BC50" s="111"/>
      <c r="BD50" s="111"/>
      <c r="BE50" s="97"/>
      <c r="BF50" s="110"/>
      <c r="BG50" s="90"/>
      <c r="BH50" s="90"/>
      <c r="BI50" s="91"/>
      <c r="BJ50" s="247" t="s">
        <v>149</v>
      </c>
      <c r="BK50" s="225">
        <v>1</v>
      </c>
      <c r="BL50" s="42"/>
      <c r="BM50" s="27"/>
    </row>
    <row r="51" spans="2:66" s="1" customFormat="1" ht="57.75" customHeight="1" thickBot="1">
      <c r="B51" s="558"/>
      <c r="C51" s="555"/>
      <c r="D51" s="555"/>
      <c r="E51" s="555"/>
      <c r="F51" s="541"/>
      <c r="G51" s="600"/>
      <c r="H51" s="555"/>
      <c r="I51" s="28" t="s">
        <v>104</v>
      </c>
      <c r="J51" s="85" t="s">
        <v>49</v>
      </c>
      <c r="K51" s="169" t="s">
        <v>150</v>
      </c>
      <c r="L51" s="33">
        <v>3500</v>
      </c>
      <c r="M51" s="71" t="s">
        <v>44</v>
      </c>
      <c r="N51" s="116"/>
      <c r="O51" s="111"/>
      <c r="P51" s="111"/>
      <c r="Q51" s="97"/>
      <c r="R51" s="110"/>
      <c r="S51" s="111"/>
      <c r="T51" s="111"/>
      <c r="U51" s="97"/>
      <c r="V51" s="205" t="s">
        <v>118</v>
      </c>
      <c r="W51" s="206" t="s">
        <v>118</v>
      </c>
      <c r="X51" s="206" t="s">
        <v>118</v>
      </c>
      <c r="Y51" s="161" t="s">
        <v>118</v>
      </c>
      <c r="Z51" s="205" t="s">
        <v>118</v>
      </c>
      <c r="AA51" s="206" t="s">
        <v>118</v>
      </c>
      <c r="AB51" s="206" t="s">
        <v>118</v>
      </c>
      <c r="AC51" s="161" t="s">
        <v>118</v>
      </c>
      <c r="AD51" s="205" t="s">
        <v>118</v>
      </c>
      <c r="AE51" s="206" t="s">
        <v>118</v>
      </c>
      <c r="AF51" s="206" t="s">
        <v>118</v>
      </c>
      <c r="AG51" s="161" t="s">
        <v>118</v>
      </c>
      <c r="AH51" s="205" t="s">
        <v>118</v>
      </c>
      <c r="AI51" s="206" t="s">
        <v>118</v>
      </c>
      <c r="AJ51" s="206" t="s">
        <v>118</v>
      </c>
      <c r="AK51" s="161" t="s">
        <v>118</v>
      </c>
      <c r="AL51" s="205" t="s">
        <v>118</v>
      </c>
      <c r="AM51" s="206" t="s">
        <v>118</v>
      </c>
      <c r="AN51" s="206" t="s">
        <v>118</v>
      </c>
      <c r="AO51" s="161" t="s">
        <v>118</v>
      </c>
      <c r="AP51" s="205" t="s">
        <v>118</v>
      </c>
      <c r="AQ51" s="206" t="s">
        <v>118</v>
      </c>
      <c r="AR51" s="206" t="s">
        <v>118</v>
      </c>
      <c r="AS51" s="161" t="s">
        <v>118</v>
      </c>
      <c r="AT51" s="110" t="s">
        <v>118</v>
      </c>
      <c r="AU51" s="111" t="s">
        <v>118</v>
      </c>
      <c r="AV51" s="111" t="s">
        <v>118</v>
      </c>
      <c r="AW51" s="97" t="s">
        <v>118</v>
      </c>
      <c r="AX51" s="110" t="s">
        <v>118</v>
      </c>
      <c r="AY51" s="111" t="s">
        <v>118</v>
      </c>
      <c r="AZ51" s="111" t="s">
        <v>118</v>
      </c>
      <c r="BA51" s="97" t="s">
        <v>118</v>
      </c>
      <c r="BB51" s="110" t="s">
        <v>118</v>
      </c>
      <c r="BC51" s="111" t="s">
        <v>118</v>
      </c>
      <c r="BD51" s="111" t="s">
        <v>118</v>
      </c>
      <c r="BE51" s="97" t="s">
        <v>118</v>
      </c>
      <c r="BF51" s="110" t="s">
        <v>118</v>
      </c>
      <c r="BG51" s="90" t="s">
        <v>118</v>
      </c>
      <c r="BH51" s="90" t="s">
        <v>118</v>
      </c>
      <c r="BI51" s="91" t="s">
        <v>118</v>
      </c>
      <c r="BJ51" s="247" t="s">
        <v>151</v>
      </c>
      <c r="BK51" s="232">
        <f>6/10</f>
        <v>0.6</v>
      </c>
      <c r="BL51" s="42"/>
      <c r="BM51" s="27"/>
    </row>
    <row r="52" spans="2:66" s="40" customFormat="1" ht="123" customHeight="1">
      <c r="B52" s="608">
        <v>6</v>
      </c>
      <c r="C52" s="540" t="s">
        <v>28</v>
      </c>
      <c r="D52" s="540" t="s">
        <v>74</v>
      </c>
      <c r="E52" s="540" t="s">
        <v>197</v>
      </c>
      <c r="F52" s="543" t="s">
        <v>49</v>
      </c>
      <c r="G52" s="546">
        <v>1</v>
      </c>
      <c r="H52" s="540" t="s">
        <v>41</v>
      </c>
      <c r="I52" s="45" t="s">
        <v>105</v>
      </c>
      <c r="J52" s="45" t="s">
        <v>84</v>
      </c>
      <c r="K52" s="46" t="s">
        <v>56</v>
      </c>
      <c r="L52" s="47" t="s">
        <v>31</v>
      </c>
      <c r="M52" s="48" t="s">
        <v>44</v>
      </c>
      <c r="N52" s="162" t="s">
        <v>118</v>
      </c>
      <c r="O52" s="163" t="s">
        <v>118</v>
      </c>
      <c r="P52" s="163" t="s">
        <v>118</v>
      </c>
      <c r="Q52" s="164" t="s">
        <v>118</v>
      </c>
      <c r="R52" s="162" t="s">
        <v>118</v>
      </c>
      <c r="S52" s="163" t="s">
        <v>118</v>
      </c>
      <c r="T52" s="163" t="s">
        <v>118</v>
      </c>
      <c r="U52" s="164" t="s">
        <v>118</v>
      </c>
      <c r="V52" s="162" t="s">
        <v>118</v>
      </c>
      <c r="W52" s="163" t="s">
        <v>118</v>
      </c>
      <c r="X52" s="163" t="s">
        <v>118</v>
      </c>
      <c r="Y52" s="164" t="s">
        <v>118</v>
      </c>
      <c r="Z52" s="162" t="s">
        <v>118</v>
      </c>
      <c r="AA52" s="163" t="s">
        <v>118</v>
      </c>
      <c r="AB52" s="163" t="s">
        <v>118</v>
      </c>
      <c r="AC52" s="164" t="s">
        <v>118</v>
      </c>
      <c r="AD52" s="162" t="s">
        <v>118</v>
      </c>
      <c r="AE52" s="163" t="s">
        <v>118</v>
      </c>
      <c r="AF52" s="163" t="s">
        <v>118</v>
      </c>
      <c r="AG52" s="164" t="s">
        <v>118</v>
      </c>
      <c r="AH52" s="162" t="s">
        <v>118</v>
      </c>
      <c r="AI52" s="163" t="s">
        <v>118</v>
      </c>
      <c r="AJ52" s="163" t="s">
        <v>118</v>
      </c>
      <c r="AK52" s="164" t="s">
        <v>118</v>
      </c>
      <c r="AL52" s="162" t="s">
        <v>118</v>
      </c>
      <c r="AM52" s="163" t="s">
        <v>118</v>
      </c>
      <c r="AN52" s="163" t="s">
        <v>118</v>
      </c>
      <c r="AO52" s="164" t="s">
        <v>118</v>
      </c>
      <c r="AP52" s="162" t="s">
        <v>118</v>
      </c>
      <c r="AQ52" s="163" t="s">
        <v>118</v>
      </c>
      <c r="AR52" s="163" t="s">
        <v>118</v>
      </c>
      <c r="AS52" s="164" t="s">
        <v>118</v>
      </c>
      <c r="AT52" s="86" t="s">
        <v>118</v>
      </c>
      <c r="AU52" s="87" t="s">
        <v>118</v>
      </c>
      <c r="AV52" s="87" t="s">
        <v>118</v>
      </c>
      <c r="AW52" s="88" t="s">
        <v>118</v>
      </c>
      <c r="AX52" s="86" t="s">
        <v>118</v>
      </c>
      <c r="AY52" s="87" t="s">
        <v>118</v>
      </c>
      <c r="AZ52" s="87" t="s">
        <v>118</v>
      </c>
      <c r="BA52" s="88" t="s">
        <v>118</v>
      </c>
      <c r="BB52" s="86" t="s">
        <v>118</v>
      </c>
      <c r="BC52" s="87" t="s">
        <v>118</v>
      </c>
      <c r="BD52" s="87" t="s">
        <v>118</v>
      </c>
      <c r="BE52" s="88" t="s">
        <v>118</v>
      </c>
      <c r="BF52" s="86" t="s">
        <v>118</v>
      </c>
      <c r="BG52" s="87" t="s">
        <v>118</v>
      </c>
      <c r="BH52" s="87" t="s">
        <v>118</v>
      </c>
      <c r="BI52" s="88" t="s">
        <v>118</v>
      </c>
      <c r="BJ52" s="250" t="s">
        <v>142</v>
      </c>
      <c r="BK52" s="251">
        <f>8/12</f>
        <v>0.66666666666666663</v>
      </c>
      <c r="BL52" s="49"/>
      <c r="BM52" s="39"/>
    </row>
    <row r="53" spans="2:66" s="40" customFormat="1" ht="96.75" customHeight="1">
      <c r="B53" s="609"/>
      <c r="C53" s="541"/>
      <c r="D53" s="541"/>
      <c r="E53" s="541"/>
      <c r="F53" s="544"/>
      <c r="G53" s="547"/>
      <c r="H53" s="541"/>
      <c r="I53" s="36" t="s">
        <v>106</v>
      </c>
      <c r="J53" s="82" t="s">
        <v>49</v>
      </c>
      <c r="K53" s="37" t="s">
        <v>56</v>
      </c>
      <c r="L53" s="72" t="s">
        <v>31</v>
      </c>
      <c r="M53" s="73" t="s">
        <v>63</v>
      </c>
      <c r="N53" s="158" t="s">
        <v>118</v>
      </c>
      <c r="O53" s="156" t="s">
        <v>118</v>
      </c>
      <c r="P53" s="156" t="s">
        <v>118</v>
      </c>
      <c r="Q53" s="157" t="s">
        <v>118</v>
      </c>
      <c r="R53" s="158" t="s">
        <v>118</v>
      </c>
      <c r="S53" s="156" t="s">
        <v>118</v>
      </c>
      <c r="T53" s="156" t="s">
        <v>118</v>
      </c>
      <c r="U53" s="157" t="s">
        <v>118</v>
      </c>
      <c r="V53" s="158" t="s">
        <v>118</v>
      </c>
      <c r="W53" s="156" t="s">
        <v>118</v>
      </c>
      <c r="X53" s="156" t="s">
        <v>118</v>
      </c>
      <c r="Y53" s="157" t="s">
        <v>118</v>
      </c>
      <c r="Z53" s="158" t="s">
        <v>118</v>
      </c>
      <c r="AA53" s="156" t="s">
        <v>118</v>
      </c>
      <c r="AB53" s="156" t="s">
        <v>118</v>
      </c>
      <c r="AC53" s="157" t="s">
        <v>118</v>
      </c>
      <c r="AD53" s="158" t="s">
        <v>118</v>
      </c>
      <c r="AE53" s="156" t="s">
        <v>118</v>
      </c>
      <c r="AF53" s="156" t="s">
        <v>118</v>
      </c>
      <c r="AG53" s="157" t="s">
        <v>118</v>
      </c>
      <c r="AH53" s="158" t="s">
        <v>118</v>
      </c>
      <c r="AI53" s="156" t="s">
        <v>118</v>
      </c>
      <c r="AJ53" s="156" t="s">
        <v>118</v>
      </c>
      <c r="AK53" s="157" t="s">
        <v>118</v>
      </c>
      <c r="AL53" s="158" t="s">
        <v>118</v>
      </c>
      <c r="AM53" s="156" t="s">
        <v>118</v>
      </c>
      <c r="AN53" s="156" t="s">
        <v>118</v>
      </c>
      <c r="AO53" s="157" t="s">
        <v>118</v>
      </c>
      <c r="AP53" s="158" t="s">
        <v>118</v>
      </c>
      <c r="AQ53" s="156" t="s">
        <v>118</v>
      </c>
      <c r="AR53" s="156" t="s">
        <v>118</v>
      </c>
      <c r="AS53" s="157" t="s">
        <v>118</v>
      </c>
      <c r="AT53" s="89" t="s">
        <v>118</v>
      </c>
      <c r="AU53" s="90" t="s">
        <v>118</v>
      </c>
      <c r="AV53" s="90" t="s">
        <v>118</v>
      </c>
      <c r="AW53" s="91" t="s">
        <v>118</v>
      </c>
      <c r="AX53" s="89" t="s">
        <v>118</v>
      </c>
      <c r="AY53" s="90" t="s">
        <v>118</v>
      </c>
      <c r="AZ53" s="90" t="s">
        <v>118</v>
      </c>
      <c r="BA53" s="91" t="s">
        <v>118</v>
      </c>
      <c r="BB53" s="89" t="s">
        <v>118</v>
      </c>
      <c r="BC53" s="90" t="s">
        <v>118</v>
      </c>
      <c r="BD53" s="90" t="s">
        <v>118</v>
      </c>
      <c r="BE53" s="91" t="s">
        <v>118</v>
      </c>
      <c r="BF53" s="89" t="s">
        <v>118</v>
      </c>
      <c r="BG53" s="90" t="s">
        <v>118</v>
      </c>
      <c r="BH53" s="90" t="s">
        <v>118</v>
      </c>
      <c r="BI53" s="128" t="s">
        <v>118</v>
      </c>
      <c r="BJ53" s="228" t="s">
        <v>143</v>
      </c>
      <c r="BK53" s="232">
        <f>8/12</f>
        <v>0.66666666666666663</v>
      </c>
      <c r="BL53" s="76"/>
      <c r="BM53" s="39"/>
    </row>
    <row r="54" spans="2:66" s="40" customFormat="1" ht="59.25" customHeight="1">
      <c r="B54" s="609"/>
      <c r="C54" s="541"/>
      <c r="D54" s="541"/>
      <c r="E54" s="541"/>
      <c r="F54" s="544"/>
      <c r="G54" s="547"/>
      <c r="H54" s="541"/>
      <c r="I54" s="36" t="s">
        <v>75</v>
      </c>
      <c r="J54" s="82" t="s">
        <v>49</v>
      </c>
      <c r="K54" s="37" t="s">
        <v>56</v>
      </c>
      <c r="L54" s="72" t="s">
        <v>31</v>
      </c>
      <c r="M54" s="73" t="s">
        <v>64</v>
      </c>
      <c r="N54" s="158" t="s">
        <v>118</v>
      </c>
      <c r="O54" s="156" t="s">
        <v>118</v>
      </c>
      <c r="P54" s="156" t="s">
        <v>118</v>
      </c>
      <c r="Q54" s="157" t="s">
        <v>118</v>
      </c>
      <c r="R54" s="158" t="s">
        <v>118</v>
      </c>
      <c r="S54" s="156" t="s">
        <v>118</v>
      </c>
      <c r="T54" s="156" t="s">
        <v>118</v>
      </c>
      <c r="U54" s="157" t="s">
        <v>118</v>
      </c>
      <c r="V54" s="158" t="s">
        <v>118</v>
      </c>
      <c r="W54" s="156" t="s">
        <v>118</v>
      </c>
      <c r="X54" s="156" t="s">
        <v>118</v>
      </c>
      <c r="Y54" s="157" t="s">
        <v>118</v>
      </c>
      <c r="Z54" s="158" t="s">
        <v>118</v>
      </c>
      <c r="AA54" s="156" t="s">
        <v>118</v>
      </c>
      <c r="AB54" s="156" t="s">
        <v>118</v>
      </c>
      <c r="AC54" s="157" t="s">
        <v>118</v>
      </c>
      <c r="AD54" s="158" t="s">
        <v>118</v>
      </c>
      <c r="AE54" s="156" t="s">
        <v>118</v>
      </c>
      <c r="AF54" s="156" t="s">
        <v>118</v>
      </c>
      <c r="AG54" s="157" t="s">
        <v>118</v>
      </c>
      <c r="AH54" s="158" t="s">
        <v>118</v>
      </c>
      <c r="AI54" s="156" t="s">
        <v>118</v>
      </c>
      <c r="AJ54" s="156" t="s">
        <v>118</v>
      </c>
      <c r="AK54" s="157" t="s">
        <v>118</v>
      </c>
      <c r="AL54" s="158" t="s">
        <v>118</v>
      </c>
      <c r="AM54" s="156" t="s">
        <v>118</v>
      </c>
      <c r="AN54" s="156" t="s">
        <v>118</v>
      </c>
      <c r="AO54" s="157" t="s">
        <v>118</v>
      </c>
      <c r="AP54" s="158" t="s">
        <v>118</v>
      </c>
      <c r="AQ54" s="156" t="s">
        <v>118</v>
      </c>
      <c r="AR54" s="156" t="s">
        <v>118</v>
      </c>
      <c r="AS54" s="157" t="s">
        <v>118</v>
      </c>
      <c r="AT54" s="89" t="s">
        <v>118</v>
      </c>
      <c r="AU54" s="90" t="s">
        <v>118</v>
      </c>
      <c r="AV54" s="90" t="s">
        <v>118</v>
      </c>
      <c r="AW54" s="91" t="s">
        <v>118</v>
      </c>
      <c r="AX54" s="89" t="s">
        <v>118</v>
      </c>
      <c r="AY54" s="90" t="s">
        <v>118</v>
      </c>
      <c r="AZ54" s="90" t="s">
        <v>118</v>
      </c>
      <c r="BA54" s="91" t="s">
        <v>118</v>
      </c>
      <c r="BB54" s="89" t="s">
        <v>118</v>
      </c>
      <c r="BC54" s="90" t="s">
        <v>118</v>
      </c>
      <c r="BD54" s="90" t="s">
        <v>118</v>
      </c>
      <c r="BE54" s="91" t="s">
        <v>118</v>
      </c>
      <c r="BF54" s="89" t="s">
        <v>118</v>
      </c>
      <c r="BG54" s="90" t="s">
        <v>118</v>
      </c>
      <c r="BH54" s="90" t="s">
        <v>118</v>
      </c>
      <c r="BI54" s="128" t="s">
        <v>118</v>
      </c>
      <c r="BJ54" s="228" t="s">
        <v>144</v>
      </c>
      <c r="BK54" s="232">
        <f>8/12</f>
        <v>0.66666666666666663</v>
      </c>
      <c r="BL54" s="76"/>
      <c r="BM54" s="39"/>
    </row>
    <row r="55" spans="2:66" s="40" customFormat="1" ht="59.25" customHeight="1">
      <c r="B55" s="609"/>
      <c r="C55" s="541"/>
      <c r="D55" s="541"/>
      <c r="E55" s="541"/>
      <c r="F55" s="544"/>
      <c r="G55" s="547"/>
      <c r="H55" s="541"/>
      <c r="I55" s="36" t="s">
        <v>62</v>
      </c>
      <c r="J55" s="82" t="s">
        <v>49</v>
      </c>
      <c r="K55" s="37" t="s">
        <v>56</v>
      </c>
      <c r="L55" s="33">
        <v>3415</v>
      </c>
      <c r="M55" s="147" t="s">
        <v>44</v>
      </c>
      <c r="N55" s="89"/>
      <c r="O55" s="90"/>
      <c r="P55" s="90"/>
      <c r="Q55" s="91"/>
      <c r="R55" s="158" t="s">
        <v>118</v>
      </c>
      <c r="S55" s="156" t="s">
        <v>118</v>
      </c>
      <c r="T55" s="156" t="s">
        <v>118</v>
      </c>
      <c r="U55" s="157" t="s">
        <v>118</v>
      </c>
      <c r="V55" s="158" t="s">
        <v>118</v>
      </c>
      <c r="W55" s="156" t="s">
        <v>118</v>
      </c>
      <c r="X55" s="156" t="s">
        <v>118</v>
      </c>
      <c r="Y55" s="157" t="s">
        <v>118</v>
      </c>
      <c r="Z55" s="158" t="s">
        <v>118</v>
      </c>
      <c r="AA55" s="156" t="s">
        <v>118</v>
      </c>
      <c r="AB55" s="156" t="s">
        <v>118</v>
      </c>
      <c r="AC55" s="157" t="s">
        <v>118</v>
      </c>
      <c r="AD55" s="158" t="s">
        <v>118</v>
      </c>
      <c r="AE55" s="156" t="s">
        <v>118</v>
      </c>
      <c r="AF55" s="156" t="s">
        <v>118</v>
      </c>
      <c r="AG55" s="157" t="s">
        <v>118</v>
      </c>
      <c r="AH55" s="158" t="s">
        <v>118</v>
      </c>
      <c r="AI55" s="156" t="s">
        <v>118</v>
      </c>
      <c r="AJ55" s="156" t="s">
        <v>118</v>
      </c>
      <c r="AK55" s="157" t="s">
        <v>118</v>
      </c>
      <c r="AL55" s="158" t="s">
        <v>118</v>
      </c>
      <c r="AM55" s="156" t="s">
        <v>118</v>
      </c>
      <c r="AN55" s="156" t="s">
        <v>118</v>
      </c>
      <c r="AO55" s="157" t="s">
        <v>118</v>
      </c>
      <c r="AP55" s="158" t="s">
        <v>118</v>
      </c>
      <c r="AQ55" s="156" t="s">
        <v>118</v>
      </c>
      <c r="AR55" s="156" t="s">
        <v>118</v>
      </c>
      <c r="AS55" s="157" t="s">
        <v>118</v>
      </c>
      <c r="AT55" s="89" t="s">
        <v>118</v>
      </c>
      <c r="AU55" s="90" t="s">
        <v>118</v>
      </c>
      <c r="AV55" s="90" t="s">
        <v>118</v>
      </c>
      <c r="AW55" s="91" t="s">
        <v>118</v>
      </c>
      <c r="AX55" s="89" t="s">
        <v>118</v>
      </c>
      <c r="AY55" s="90" t="s">
        <v>118</v>
      </c>
      <c r="AZ55" s="90" t="s">
        <v>118</v>
      </c>
      <c r="BA55" s="91" t="s">
        <v>118</v>
      </c>
      <c r="BB55" s="89" t="s">
        <v>118</v>
      </c>
      <c r="BC55" s="90" t="s">
        <v>118</v>
      </c>
      <c r="BD55" s="90" t="s">
        <v>118</v>
      </c>
      <c r="BE55" s="91" t="s">
        <v>118</v>
      </c>
      <c r="BF55" s="89" t="s">
        <v>118</v>
      </c>
      <c r="BG55" s="90" t="s">
        <v>118</v>
      </c>
      <c r="BH55" s="90" t="s">
        <v>118</v>
      </c>
      <c r="BI55" s="128" t="s">
        <v>118</v>
      </c>
      <c r="BJ55" s="233" t="s">
        <v>161</v>
      </c>
      <c r="BK55" s="261">
        <f>8/11</f>
        <v>0.72727272727272729</v>
      </c>
      <c r="BL55" s="77"/>
      <c r="BM55" s="39"/>
    </row>
    <row r="56" spans="2:66" s="40" customFormat="1" ht="59.25" customHeight="1" thickBot="1">
      <c r="B56" s="610"/>
      <c r="C56" s="542"/>
      <c r="D56" s="542"/>
      <c r="E56" s="542"/>
      <c r="F56" s="545"/>
      <c r="G56" s="548"/>
      <c r="H56" s="542"/>
      <c r="I56" s="148" t="s">
        <v>131</v>
      </c>
      <c r="J56" s="139" t="s">
        <v>49</v>
      </c>
      <c r="K56" s="51" t="s">
        <v>56</v>
      </c>
      <c r="L56" s="146" t="s">
        <v>31</v>
      </c>
      <c r="M56" s="263" t="s">
        <v>36</v>
      </c>
      <c r="N56" s="181" t="s">
        <v>118</v>
      </c>
      <c r="O56" s="182" t="s">
        <v>118</v>
      </c>
      <c r="P56" s="182" t="s">
        <v>118</v>
      </c>
      <c r="Q56" s="183" t="s">
        <v>118</v>
      </c>
      <c r="R56" s="181" t="s">
        <v>118</v>
      </c>
      <c r="S56" s="182" t="s">
        <v>118</v>
      </c>
      <c r="T56" s="182" t="s">
        <v>118</v>
      </c>
      <c r="U56" s="183" t="s">
        <v>118</v>
      </c>
      <c r="V56" s="181" t="s">
        <v>118</v>
      </c>
      <c r="W56" s="182" t="s">
        <v>118</v>
      </c>
      <c r="X56" s="182" t="s">
        <v>118</v>
      </c>
      <c r="Y56" s="183" t="s">
        <v>118</v>
      </c>
      <c r="Z56" s="181" t="s">
        <v>118</v>
      </c>
      <c r="AA56" s="182" t="s">
        <v>118</v>
      </c>
      <c r="AB56" s="182" t="s">
        <v>118</v>
      </c>
      <c r="AC56" s="183" t="s">
        <v>118</v>
      </c>
      <c r="AD56" s="181" t="s">
        <v>118</v>
      </c>
      <c r="AE56" s="182" t="s">
        <v>118</v>
      </c>
      <c r="AF56" s="182" t="s">
        <v>118</v>
      </c>
      <c r="AG56" s="183" t="s">
        <v>118</v>
      </c>
      <c r="AH56" s="181" t="s">
        <v>118</v>
      </c>
      <c r="AI56" s="182" t="s">
        <v>118</v>
      </c>
      <c r="AJ56" s="182" t="s">
        <v>118</v>
      </c>
      <c r="AK56" s="183" t="s">
        <v>118</v>
      </c>
      <c r="AL56" s="181" t="s">
        <v>118</v>
      </c>
      <c r="AM56" s="182" t="s">
        <v>118</v>
      </c>
      <c r="AN56" s="182" t="s">
        <v>118</v>
      </c>
      <c r="AO56" s="183" t="s">
        <v>118</v>
      </c>
      <c r="AP56" s="181" t="s">
        <v>118</v>
      </c>
      <c r="AQ56" s="182" t="s">
        <v>118</v>
      </c>
      <c r="AR56" s="182" t="s">
        <v>118</v>
      </c>
      <c r="AS56" s="183" t="s">
        <v>118</v>
      </c>
      <c r="AT56" s="101" t="s">
        <v>118</v>
      </c>
      <c r="AU56" s="102" t="s">
        <v>118</v>
      </c>
      <c r="AV56" s="102" t="s">
        <v>118</v>
      </c>
      <c r="AW56" s="103" t="s">
        <v>118</v>
      </c>
      <c r="AX56" s="101" t="s">
        <v>118</v>
      </c>
      <c r="AY56" s="102" t="s">
        <v>118</v>
      </c>
      <c r="AZ56" s="102" t="s">
        <v>118</v>
      </c>
      <c r="BA56" s="103" t="s">
        <v>118</v>
      </c>
      <c r="BB56" s="101" t="s">
        <v>118</v>
      </c>
      <c r="BC56" s="102" t="s">
        <v>118</v>
      </c>
      <c r="BD56" s="102" t="s">
        <v>118</v>
      </c>
      <c r="BE56" s="103" t="s">
        <v>118</v>
      </c>
      <c r="BF56" s="101" t="s">
        <v>118</v>
      </c>
      <c r="BG56" s="102" t="s">
        <v>118</v>
      </c>
      <c r="BH56" s="102" t="s">
        <v>118</v>
      </c>
      <c r="BI56" s="103" t="s">
        <v>118</v>
      </c>
      <c r="BJ56" s="242" t="s">
        <v>187</v>
      </c>
      <c r="BK56" s="259">
        <f>8/12</f>
        <v>0.66666666666666663</v>
      </c>
      <c r="BL56" s="155"/>
      <c r="BM56" s="39"/>
    </row>
    <row r="57" spans="2:66" s="40" customFormat="1" ht="61.5" customHeight="1">
      <c r="B57" s="608">
        <v>7</v>
      </c>
      <c r="C57" s="540" t="s">
        <v>28</v>
      </c>
      <c r="D57" s="540" t="s">
        <v>65</v>
      </c>
      <c r="E57" s="540" t="s">
        <v>198</v>
      </c>
      <c r="F57" s="543" t="s">
        <v>49</v>
      </c>
      <c r="G57" s="546">
        <v>1</v>
      </c>
      <c r="H57" s="546" t="s">
        <v>41</v>
      </c>
      <c r="I57" s="45" t="s">
        <v>105</v>
      </c>
      <c r="J57" s="45" t="s">
        <v>84</v>
      </c>
      <c r="K57" s="46" t="s">
        <v>56</v>
      </c>
      <c r="L57" s="47" t="s">
        <v>31</v>
      </c>
      <c r="M57" s="151" t="s">
        <v>44</v>
      </c>
      <c r="N57" s="162" t="s">
        <v>118</v>
      </c>
      <c r="O57" s="163" t="s">
        <v>118</v>
      </c>
      <c r="P57" s="163" t="s">
        <v>118</v>
      </c>
      <c r="Q57" s="164" t="s">
        <v>118</v>
      </c>
      <c r="R57" s="162" t="s">
        <v>118</v>
      </c>
      <c r="S57" s="163" t="s">
        <v>118</v>
      </c>
      <c r="T57" s="163" t="s">
        <v>118</v>
      </c>
      <c r="U57" s="164" t="s">
        <v>118</v>
      </c>
      <c r="V57" s="162" t="s">
        <v>118</v>
      </c>
      <c r="W57" s="163" t="s">
        <v>118</v>
      </c>
      <c r="X57" s="163" t="s">
        <v>118</v>
      </c>
      <c r="Y57" s="164" t="s">
        <v>118</v>
      </c>
      <c r="Z57" s="162" t="s">
        <v>118</v>
      </c>
      <c r="AA57" s="163" t="s">
        <v>118</v>
      </c>
      <c r="AB57" s="163" t="s">
        <v>118</v>
      </c>
      <c r="AC57" s="164" t="s">
        <v>118</v>
      </c>
      <c r="AD57" s="162" t="s">
        <v>118</v>
      </c>
      <c r="AE57" s="163" t="s">
        <v>118</v>
      </c>
      <c r="AF57" s="163" t="s">
        <v>118</v>
      </c>
      <c r="AG57" s="164" t="s">
        <v>118</v>
      </c>
      <c r="AH57" s="162" t="s">
        <v>118</v>
      </c>
      <c r="AI57" s="163" t="s">
        <v>118</v>
      </c>
      <c r="AJ57" s="163" t="s">
        <v>118</v>
      </c>
      <c r="AK57" s="164" t="s">
        <v>118</v>
      </c>
      <c r="AL57" s="162" t="s">
        <v>118</v>
      </c>
      <c r="AM57" s="163" t="s">
        <v>118</v>
      </c>
      <c r="AN57" s="163" t="s">
        <v>118</v>
      </c>
      <c r="AO57" s="164" t="s">
        <v>118</v>
      </c>
      <c r="AP57" s="162" t="s">
        <v>118</v>
      </c>
      <c r="AQ57" s="163" t="s">
        <v>118</v>
      </c>
      <c r="AR57" s="163" t="s">
        <v>118</v>
      </c>
      <c r="AS57" s="164" t="s">
        <v>118</v>
      </c>
      <c r="AT57" s="86" t="s">
        <v>118</v>
      </c>
      <c r="AU57" s="87" t="s">
        <v>118</v>
      </c>
      <c r="AV57" s="87" t="s">
        <v>118</v>
      </c>
      <c r="AW57" s="88" t="s">
        <v>118</v>
      </c>
      <c r="AX57" s="86" t="s">
        <v>118</v>
      </c>
      <c r="AY57" s="87" t="s">
        <v>118</v>
      </c>
      <c r="AZ57" s="87" t="s">
        <v>118</v>
      </c>
      <c r="BA57" s="88" t="s">
        <v>118</v>
      </c>
      <c r="BB57" s="86" t="s">
        <v>118</v>
      </c>
      <c r="BC57" s="87" t="s">
        <v>118</v>
      </c>
      <c r="BD57" s="87" t="s">
        <v>118</v>
      </c>
      <c r="BE57" s="88" t="s">
        <v>118</v>
      </c>
      <c r="BF57" s="86" t="s">
        <v>118</v>
      </c>
      <c r="BG57" s="87" t="s">
        <v>118</v>
      </c>
      <c r="BH57" s="87" t="s">
        <v>118</v>
      </c>
      <c r="BI57" s="88" t="s">
        <v>118</v>
      </c>
      <c r="BJ57" s="250" t="s">
        <v>142</v>
      </c>
      <c r="BK57" s="251">
        <f>8/12</f>
        <v>0.66666666666666663</v>
      </c>
      <c r="BL57" s="53"/>
      <c r="BM57" s="39"/>
    </row>
    <row r="58" spans="2:66" s="40" customFormat="1" ht="56.25" customHeight="1">
      <c r="B58" s="609"/>
      <c r="C58" s="541"/>
      <c r="D58" s="541"/>
      <c r="E58" s="541"/>
      <c r="F58" s="544"/>
      <c r="G58" s="547"/>
      <c r="H58" s="547"/>
      <c r="I58" s="36" t="s">
        <v>106</v>
      </c>
      <c r="J58" s="82" t="s">
        <v>49</v>
      </c>
      <c r="K58" s="37" t="s">
        <v>56</v>
      </c>
      <c r="L58" s="72" t="s">
        <v>31</v>
      </c>
      <c r="M58" s="147" t="s">
        <v>63</v>
      </c>
      <c r="N58" s="158" t="s">
        <v>118</v>
      </c>
      <c r="O58" s="156" t="s">
        <v>118</v>
      </c>
      <c r="P58" s="156" t="s">
        <v>118</v>
      </c>
      <c r="Q58" s="157" t="s">
        <v>118</v>
      </c>
      <c r="R58" s="158" t="s">
        <v>118</v>
      </c>
      <c r="S58" s="156" t="s">
        <v>118</v>
      </c>
      <c r="T58" s="156" t="s">
        <v>118</v>
      </c>
      <c r="U58" s="157" t="s">
        <v>118</v>
      </c>
      <c r="V58" s="158" t="s">
        <v>118</v>
      </c>
      <c r="W58" s="156" t="s">
        <v>118</v>
      </c>
      <c r="X58" s="156" t="s">
        <v>118</v>
      </c>
      <c r="Y58" s="157" t="s">
        <v>118</v>
      </c>
      <c r="Z58" s="158" t="s">
        <v>118</v>
      </c>
      <c r="AA58" s="156" t="s">
        <v>118</v>
      </c>
      <c r="AB58" s="156" t="s">
        <v>118</v>
      </c>
      <c r="AC58" s="157" t="s">
        <v>118</v>
      </c>
      <c r="AD58" s="158" t="s">
        <v>118</v>
      </c>
      <c r="AE58" s="156" t="s">
        <v>118</v>
      </c>
      <c r="AF58" s="156" t="s">
        <v>118</v>
      </c>
      <c r="AG58" s="157" t="s">
        <v>118</v>
      </c>
      <c r="AH58" s="158" t="s">
        <v>118</v>
      </c>
      <c r="AI58" s="156" t="s">
        <v>118</v>
      </c>
      <c r="AJ58" s="156" t="s">
        <v>118</v>
      </c>
      <c r="AK58" s="157" t="s">
        <v>118</v>
      </c>
      <c r="AL58" s="158" t="s">
        <v>118</v>
      </c>
      <c r="AM58" s="156" t="s">
        <v>118</v>
      </c>
      <c r="AN58" s="156" t="s">
        <v>118</v>
      </c>
      <c r="AO58" s="157" t="s">
        <v>118</v>
      </c>
      <c r="AP58" s="158" t="s">
        <v>118</v>
      </c>
      <c r="AQ58" s="156" t="s">
        <v>118</v>
      </c>
      <c r="AR58" s="156" t="s">
        <v>118</v>
      </c>
      <c r="AS58" s="157" t="s">
        <v>118</v>
      </c>
      <c r="AT58" s="89" t="s">
        <v>118</v>
      </c>
      <c r="AU58" s="90" t="s">
        <v>118</v>
      </c>
      <c r="AV58" s="90" t="s">
        <v>118</v>
      </c>
      <c r="AW58" s="91" t="s">
        <v>118</v>
      </c>
      <c r="AX58" s="89" t="s">
        <v>118</v>
      </c>
      <c r="AY58" s="90" t="s">
        <v>118</v>
      </c>
      <c r="AZ58" s="90" t="s">
        <v>118</v>
      </c>
      <c r="BA58" s="91" t="s">
        <v>118</v>
      </c>
      <c r="BB58" s="89" t="s">
        <v>118</v>
      </c>
      <c r="BC58" s="90" t="s">
        <v>118</v>
      </c>
      <c r="BD58" s="90" t="s">
        <v>118</v>
      </c>
      <c r="BE58" s="91" t="s">
        <v>118</v>
      </c>
      <c r="BF58" s="89" t="s">
        <v>118</v>
      </c>
      <c r="BG58" s="90" t="s">
        <v>118</v>
      </c>
      <c r="BH58" s="90" t="s">
        <v>118</v>
      </c>
      <c r="BI58" s="128" t="s">
        <v>118</v>
      </c>
      <c r="BJ58" s="228" t="s">
        <v>143</v>
      </c>
      <c r="BK58" s="232">
        <f>8/12</f>
        <v>0.66666666666666663</v>
      </c>
      <c r="BL58" s="56"/>
      <c r="BM58" s="39"/>
    </row>
    <row r="59" spans="2:66" s="40" customFormat="1" ht="69" customHeight="1">
      <c r="B59" s="609"/>
      <c r="C59" s="541"/>
      <c r="D59" s="541"/>
      <c r="E59" s="541"/>
      <c r="F59" s="544"/>
      <c r="G59" s="547"/>
      <c r="H59" s="547"/>
      <c r="I59" s="36" t="s">
        <v>75</v>
      </c>
      <c r="J59" s="82" t="s">
        <v>49</v>
      </c>
      <c r="K59" s="37" t="s">
        <v>56</v>
      </c>
      <c r="L59" s="72" t="s">
        <v>31</v>
      </c>
      <c r="M59" s="147" t="s">
        <v>64</v>
      </c>
      <c r="N59" s="158" t="s">
        <v>118</v>
      </c>
      <c r="O59" s="156" t="s">
        <v>118</v>
      </c>
      <c r="P59" s="156" t="s">
        <v>118</v>
      </c>
      <c r="Q59" s="157" t="s">
        <v>118</v>
      </c>
      <c r="R59" s="158" t="s">
        <v>118</v>
      </c>
      <c r="S59" s="156" t="s">
        <v>118</v>
      </c>
      <c r="T59" s="156" t="s">
        <v>118</v>
      </c>
      <c r="U59" s="157" t="s">
        <v>118</v>
      </c>
      <c r="V59" s="158" t="s">
        <v>118</v>
      </c>
      <c r="W59" s="156" t="s">
        <v>118</v>
      </c>
      <c r="X59" s="156" t="s">
        <v>118</v>
      </c>
      <c r="Y59" s="157" t="s">
        <v>118</v>
      </c>
      <c r="Z59" s="158" t="s">
        <v>118</v>
      </c>
      <c r="AA59" s="156" t="s">
        <v>118</v>
      </c>
      <c r="AB59" s="156" t="s">
        <v>118</v>
      </c>
      <c r="AC59" s="157" t="s">
        <v>118</v>
      </c>
      <c r="AD59" s="158" t="s">
        <v>118</v>
      </c>
      <c r="AE59" s="156" t="s">
        <v>118</v>
      </c>
      <c r="AF59" s="156" t="s">
        <v>118</v>
      </c>
      <c r="AG59" s="157" t="s">
        <v>118</v>
      </c>
      <c r="AH59" s="158" t="s">
        <v>118</v>
      </c>
      <c r="AI59" s="156" t="s">
        <v>118</v>
      </c>
      <c r="AJ59" s="156" t="s">
        <v>118</v>
      </c>
      <c r="AK59" s="157" t="s">
        <v>118</v>
      </c>
      <c r="AL59" s="158" t="s">
        <v>118</v>
      </c>
      <c r="AM59" s="156" t="s">
        <v>118</v>
      </c>
      <c r="AN59" s="156" t="s">
        <v>118</v>
      </c>
      <c r="AO59" s="157" t="s">
        <v>118</v>
      </c>
      <c r="AP59" s="158" t="s">
        <v>118</v>
      </c>
      <c r="AQ59" s="156" t="s">
        <v>118</v>
      </c>
      <c r="AR59" s="156" t="s">
        <v>118</v>
      </c>
      <c r="AS59" s="157" t="s">
        <v>118</v>
      </c>
      <c r="AT59" s="89" t="s">
        <v>118</v>
      </c>
      <c r="AU59" s="90" t="s">
        <v>118</v>
      </c>
      <c r="AV59" s="90" t="s">
        <v>118</v>
      </c>
      <c r="AW59" s="91" t="s">
        <v>118</v>
      </c>
      <c r="AX59" s="89" t="s">
        <v>118</v>
      </c>
      <c r="AY59" s="90" t="s">
        <v>118</v>
      </c>
      <c r="AZ59" s="90" t="s">
        <v>118</v>
      </c>
      <c r="BA59" s="91" t="s">
        <v>118</v>
      </c>
      <c r="BB59" s="89" t="s">
        <v>118</v>
      </c>
      <c r="BC59" s="90" t="s">
        <v>118</v>
      </c>
      <c r="BD59" s="90" t="s">
        <v>118</v>
      </c>
      <c r="BE59" s="91" t="s">
        <v>118</v>
      </c>
      <c r="BF59" s="89" t="s">
        <v>118</v>
      </c>
      <c r="BG59" s="90" t="s">
        <v>118</v>
      </c>
      <c r="BH59" s="90" t="s">
        <v>118</v>
      </c>
      <c r="BI59" s="128" t="s">
        <v>118</v>
      </c>
      <c r="BJ59" s="228" t="s">
        <v>144</v>
      </c>
      <c r="BK59" s="232">
        <f>8/12</f>
        <v>0.66666666666666663</v>
      </c>
      <c r="BL59" s="56"/>
      <c r="BM59" s="39"/>
    </row>
    <row r="60" spans="2:66" s="40" customFormat="1" ht="49.5" customHeight="1">
      <c r="B60" s="609"/>
      <c r="C60" s="541"/>
      <c r="D60" s="541"/>
      <c r="E60" s="541"/>
      <c r="F60" s="544"/>
      <c r="G60" s="547"/>
      <c r="H60" s="547"/>
      <c r="I60" s="66" t="s">
        <v>62</v>
      </c>
      <c r="J60" s="152" t="s">
        <v>49</v>
      </c>
      <c r="K60" s="23" t="s">
        <v>56</v>
      </c>
      <c r="L60" s="140">
        <v>3415</v>
      </c>
      <c r="M60" s="153" t="s">
        <v>44</v>
      </c>
      <c r="N60" s="89"/>
      <c r="O60" s="90"/>
      <c r="P60" s="90"/>
      <c r="Q60" s="91"/>
      <c r="R60" s="158" t="s">
        <v>118</v>
      </c>
      <c r="S60" s="156" t="s">
        <v>118</v>
      </c>
      <c r="T60" s="156" t="s">
        <v>118</v>
      </c>
      <c r="U60" s="157" t="s">
        <v>118</v>
      </c>
      <c r="V60" s="158" t="s">
        <v>118</v>
      </c>
      <c r="W60" s="156" t="s">
        <v>118</v>
      </c>
      <c r="X60" s="156" t="s">
        <v>118</v>
      </c>
      <c r="Y60" s="157" t="s">
        <v>118</v>
      </c>
      <c r="Z60" s="158" t="s">
        <v>118</v>
      </c>
      <c r="AA60" s="156" t="s">
        <v>118</v>
      </c>
      <c r="AB60" s="156" t="s">
        <v>118</v>
      </c>
      <c r="AC60" s="157" t="s">
        <v>118</v>
      </c>
      <c r="AD60" s="158" t="s">
        <v>118</v>
      </c>
      <c r="AE60" s="156" t="s">
        <v>118</v>
      </c>
      <c r="AF60" s="156" t="s">
        <v>118</v>
      </c>
      <c r="AG60" s="157" t="s">
        <v>118</v>
      </c>
      <c r="AH60" s="158" t="s">
        <v>118</v>
      </c>
      <c r="AI60" s="156" t="s">
        <v>118</v>
      </c>
      <c r="AJ60" s="156" t="s">
        <v>118</v>
      </c>
      <c r="AK60" s="157" t="s">
        <v>118</v>
      </c>
      <c r="AL60" s="158" t="s">
        <v>118</v>
      </c>
      <c r="AM60" s="156" t="s">
        <v>118</v>
      </c>
      <c r="AN60" s="156" t="s">
        <v>118</v>
      </c>
      <c r="AO60" s="157" t="s">
        <v>118</v>
      </c>
      <c r="AP60" s="158" t="s">
        <v>118</v>
      </c>
      <c r="AQ60" s="156" t="s">
        <v>118</v>
      </c>
      <c r="AR60" s="156" t="s">
        <v>118</v>
      </c>
      <c r="AS60" s="157" t="s">
        <v>118</v>
      </c>
      <c r="AT60" s="89" t="s">
        <v>118</v>
      </c>
      <c r="AU60" s="90" t="s">
        <v>118</v>
      </c>
      <c r="AV60" s="90" t="s">
        <v>118</v>
      </c>
      <c r="AW60" s="91" t="s">
        <v>118</v>
      </c>
      <c r="AX60" s="89" t="s">
        <v>118</v>
      </c>
      <c r="AY60" s="90" t="s">
        <v>118</v>
      </c>
      <c r="AZ60" s="90" t="s">
        <v>118</v>
      </c>
      <c r="BA60" s="91" t="s">
        <v>118</v>
      </c>
      <c r="BB60" s="89" t="s">
        <v>118</v>
      </c>
      <c r="BC60" s="90" t="s">
        <v>118</v>
      </c>
      <c r="BD60" s="90" t="s">
        <v>118</v>
      </c>
      <c r="BE60" s="91" t="s">
        <v>118</v>
      </c>
      <c r="BF60" s="89" t="s">
        <v>118</v>
      </c>
      <c r="BG60" s="90" t="s">
        <v>118</v>
      </c>
      <c r="BH60" s="90" t="s">
        <v>118</v>
      </c>
      <c r="BI60" s="128" t="s">
        <v>118</v>
      </c>
      <c r="BJ60" s="233" t="s">
        <v>161</v>
      </c>
      <c r="BK60" s="261">
        <f>8/11</f>
        <v>0.72727272727272729</v>
      </c>
      <c r="BL60" s="56"/>
      <c r="BM60" s="39"/>
    </row>
    <row r="61" spans="2:66" s="40" customFormat="1" ht="59.25" customHeight="1" thickBot="1">
      <c r="B61" s="610"/>
      <c r="C61" s="542"/>
      <c r="D61" s="542"/>
      <c r="E61" s="542"/>
      <c r="F61" s="545"/>
      <c r="G61" s="548"/>
      <c r="H61" s="548"/>
      <c r="I61" s="50" t="s">
        <v>131</v>
      </c>
      <c r="J61" s="83" t="s">
        <v>49</v>
      </c>
      <c r="K61" s="51" t="s">
        <v>56</v>
      </c>
      <c r="L61" s="52" t="s">
        <v>31</v>
      </c>
      <c r="M61" s="262" t="s">
        <v>36</v>
      </c>
      <c r="N61" s="181" t="s">
        <v>118</v>
      </c>
      <c r="O61" s="182" t="s">
        <v>118</v>
      </c>
      <c r="P61" s="182" t="s">
        <v>118</v>
      </c>
      <c r="Q61" s="183" t="s">
        <v>118</v>
      </c>
      <c r="R61" s="181" t="s">
        <v>118</v>
      </c>
      <c r="S61" s="182" t="s">
        <v>118</v>
      </c>
      <c r="T61" s="182" t="s">
        <v>118</v>
      </c>
      <c r="U61" s="183" t="s">
        <v>118</v>
      </c>
      <c r="V61" s="181" t="s">
        <v>118</v>
      </c>
      <c r="W61" s="182" t="s">
        <v>118</v>
      </c>
      <c r="X61" s="182" t="s">
        <v>118</v>
      </c>
      <c r="Y61" s="183" t="s">
        <v>118</v>
      </c>
      <c r="Z61" s="181" t="s">
        <v>118</v>
      </c>
      <c r="AA61" s="182" t="s">
        <v>118</v>
      </c>
      <c r="AB61" s="182" t="s">
        <v>118</v>
      </c>
      <c r="AC61" s="183" t="s">
        <v>118</v>
      </c>
      <c r="AD61" s="181" t="s">
        <v>118</v>
      </c>
      <c r="AE61" s="182" t="s">
        <v>118</v>
      </c>
      <c r="AF61" s="182" t="s">
        <v>118</v>
      </c>
      <c r="AG61" s="183" t="s">
        <v>118</v>
      </c>
      <c r="AH61" s="101" t="s">
        <v>118</v>
      </c>
      <c r="AI61" s="102" t="s">
        <v>118</v>
      </c>
      <c r="AJ61" s="102" t="s">
        <v>118</v>
      </c>
      <c r="AK61" s="103" t="s">
        <v>118</v>
      </c>
      <c r="AL61" s="101" t="s">
        <v>118</v>
      </c>
      <c r="AM61" s="102" t="s">
        <v>118</v>
      </c>
      <c r="AN61" s="102" t="s">
        <v>118</v>
      </c>
      <c r="AO61" s="103" t="s">
        <v>118</v>
      </c>
      <c r="AP61" s="101" t="s">
        <v>118</v>
      </c>
      <c r="AQ61" s="102" t="s">
        <v>118</v>
      </c>
      <c r="AR61" s="102" t="s">
        <v>118</v>
      </c>
      <c r="AS61" s="103" t="s">
        <v>118</v>
      </c>
      <c r="AT61" s="101" t="s">
        <v>118</v>
      </c>
      <c r="AU61" s="102" t="s">
        <v>118</v>
      </c>
      <c r="AV61" s="102" t="s">
        <v>118</v>
      </c>
      <c r="AW61" s="103" t="s">
        <v>118</v>
      </c>
      <c r="AX61" s="101" t="s">
        <v>118</v>
      </c>
      <c r="AY61" s="102" t="s">
        <v>118</v>
      </c>
      <c r="AZ61" s="102" t="s">
        <v>118</v>
      </c>
      <c r="BA61" s="103" t="s">
        <v>118</v>
      </c>
      <c r="BB61" s="101" t="s">
        <v>118</v>
      </c>
      <c r="BC61" s="102" t="s">
        <v>118</v>
      </c>
      <c r="BD61" s="102" t="s">
        <v>118</v>
      </c>
      <c r="BE61" s="103" t="s">
        <v>118</v>
      </c>
      <c r="BF61" s="101" t="s">
        <v>118</v>
      </c>
      <c r="BG61" s="102" t="s">
        <v>118</v>
      </c>
      <c r="BH61" s="102" t="s">
        <v>118</v>
      </c>
      <c r="BI61" s="103" t="s">
        <v>118</v>
      </c>
      <c r="BJ61" s="242" t="s">
        <v>187</v>
      </c>
      <c r="BK61" s="259">
        <f>8/12</f>
        <v>0.66666666666666663</v>
      </c>
      <c r="BL61" s="155"/>
      <c r="BM61" s="39"/>
    </row>
    <row r="62" spans="2:66" s="1" customFormat="1" ht="65.25" customHeight="1">
      <c r="B62" s="613">
        <v>8</v>
      </c>
      <c r="C62" s="540" t="s">
        <v>28</v>
      </c>
      <c r="D62" s="607" t="s">
        <v>112</v>
      </c>
      <c r="E62" s="607" t="s">
        <v>117</v>
      </c>
      <c r="F62" s="614" t="s">
        <v>49</v>
      </c>
      <c r="G62" s="606">
        <v>1</v>
      </c>
      <c r="H62" s="607" t="s">
        <v>45</v>
      </c>
      <c r="I62" s="45" t="s">
        <v>113</v>
      </c>
      <c r="J62" s="45" t="s">
        <v>84</v>
      </c>
      <c r="K62" s="176" t="s">
        <v>199</v>
      </c>
      <c r="L62" s="133" t="s">
        <v>31</v>
      </c>
      <c r="M62" s="54" t="s">
        <v>44</v>
      </c>
      <c r="N62" s="119"/>
      <c r="O62" s="120"/>
      <c r="P62" s="120"/>
      <c r="Q62" s="121"/>
      <c r="R62" s="177" t="s">
        <v>118</v>
      </c>
      <c r="S62" s="178" t="s">
        <v>118</v>
      </c>
      <c r="T62" s="178" t="s">
        <v>118</v>
      </c>
      <c r="U62" s="179" t="s">
        <v>118</v>
      </c>
      <c r="V62" s="119"/>
      <c r="W62" s="120"/>
      <c r="X62" s="120"/>
      <c r="Y62" s="121"/>
      <c r="Z62" s="119"/>
      <c r="AA62" s="120"/>
      <c r="AB62" s="120"/>
      <c r="AC62" s="121"/>
      <c r="AD62" s="119"/>
      <c r="AE62" s="120"/>
      <c r="AF62" s="120"/>
      <c r="AG62" s="121"/>
      <c r="AH62" s="173"/>
      <c r="AI62" s="174"/>
      <c r="AJ62" s="174"/>
      <c r="AK62" s="175"/>
      <c r="AL62" s="311" t="s">
        <v>118</v>
      </c>
      <c r="AM62" s="312" t="s">
        <v>118</v>
      </c>
      <c r="AN62" s="312" t="s">
        <v>118</v>
      </c>
      <c r="AO62" s="313" t="s">
        <v>118</v>
      </c>
      <c r="AP62" s="119"/>
      <c r="AQ62" s="120"/>
      <c r="AR62" s="120"/>
      <c r="AS62" s="121"/>
      <c r="AT62" s="119"/>
      <c r="AU62" s="120"/>
      <c r="AV62" s="120"/>
      <c r="AW62" s="121"/>
      <c r="AX62" s="119"/>
      <c r="AY62" s="120"/>
      <c r="AZ62" s="120"/>
      <c r="BA62" s="121"/>
      <c r="BB62" s="119"/>
      <c r="BC62" s="120"/>
      <c r="BD62" s="120"/>
      <c r="BE62" s="121"/>
      <c r="BF62" s="119"/>
      <c r="BG62" s="120"/>
      <c r="BH62" s="120"/>
      <c r="BI62" s="121"/>
      <c r="BJ62" s="306" t="s">
        <v>192</v>
      </c>
      <c r="BK62" s="305">
        <v>1</v>
      </c>
      <c r="BL62" s="53"/>
      <c r="BM62" s="27"/>
      <c r="BN62" s="55"/>
    </row>
    <row r="63" spans="2:66" s="1" customFormat="1" ht="45.75" customHeight="1">
      <c r="B63" s="558"/>
      <c r="C63" s="541"/>
      <c r="D63" s="555"/>
      <c r="E63" s="555"/>
      <c r="F63" s="555"/>
      <c r="G63" s="600"/>
      <c r="H63" s="555"/>
      <c r="I63" s="36" t="s">
        <v>114</v>
      </c>
      <c r="J63" s="36" t="s">
        <v>84</v>
      </c>
      <c r="K63" s="29">
        <v>41852</v>
      </c>
      <c r="L63" s="33">
        <v>1500</v>
      </c>
      <c r="M63" s="56" t="s">
        <v>66</v>
      </c>
      <c r="N63" s="122"/>
      <c r="O63" s="123"/>
      <c r="P63" s="123"/>
      <c r="Q63" s="124"/>
      <c r="R63" s="122"/>
      <c r="S63" s="123"/>
      <c r="T63" s="123"/>
      <c r="U63" s="124"/>
      <c r="V63" s="122"/>
      <c r="W63" s="123"/>
      <c r="X63" s="123"/>
      <c r="Y63" s="124"/>
      <c r="Z63" s="122"/>
      <c r="AA63" s="123"/>
      <c r="AB63" s="123"/>
      <c r="AC63" s="124"/>
      <c r="AD63" s="122"/>
      <c r="AE63" s="123"/>
      <c r="AF63" s="123"/>
      <c r="AG63" s="124"/>
      <c r="AH63" s="122"/>
      <c r="AI63" s="123"/>
      <c r="AJ63" s="123"/>
      <c r="AK63" s="124"/>
      <c r="AL63" s="122"/>
      <c r="AM63" s="123"/>
      <c r="AN63" s="123"/>
      <c r="AO63" s="124"/>
      <c r="AP63" s="264" t="s">
        <v>118</v>
      </c>
      <c r="AQ63" s="265" t="s">
        <v>118</v>
      </c>
      <c r="AR63" s="265" t="s">
        <v>118</v>
      </c>
      <c r="AS63" s="266" t="s">
        <v>118</v>
      </c>
      <c r="AT63" s="122"/>
      <c r="AU63" s="123"/>
      <c r="AV63" s="123"/>
      <c r="AW63" s="124"/>
      <c r="AX63" s="122"/>
      <c r="AY63" s="123"/>
      <c r="AZ63" s="123"/>
      <c r="BA63" s="124"/>
      <c r="BB63" s="122"/>
      <c r="BC63" s="123"/>
      <c r="BD63" s="123"/>
      <c r="BE63" s="124"/>
      <c r="BF63" s="122"/>
      <c r="BG63" s="123"/>
      <c r="BH63" s="123"/>
      <c r="BI63" s="124"/>
      <c r="BJ63" s="307" t="s">
        <v>166</v>
      </c>
      <c r="BK63" s="227">
        <v>1</v>
      </c>
      <c r="BL63" s="56"/>
      <c r="BM63" s="27"/>
      <c r="BN63" s="55"/>
    </row>
    <row r="64" spans="2:66" s="1" customFormat="1" ht="82.5" customHeight="1">
      <c r="B64" s="558"/>
      <c r="C64" s="541"/>
      <c r="D64" s="555"/>
      <c r="E64" s="555"/>
      <c r="F64" s="555"/>
      <c r="G64" s="600"/>
      <c r="H64" s="555"/>
      <c r="I64" s="36" t="s">
        <v>162</v>
      </c>
      <c r="J64" s="36" t="s">
        <v>84</v>
      </c>
      <c r="K64" s="29">
        <v>41791</v>
      </c>
      <c r="L64" s="30" t="s">
        <v>31</v>
      </c>
      <c r="M64" s="35" t="s">
        <v>66</v>
      </c>
      <c r="N64" s="122"/>
      <c r="O64" s="123"/>
      <c r="P64" s="123"/>
      <c r="Q64" s="124"/>
      <c r="R64" s="122"/>
      <c r="S64" s="123"/>
      <c r="T64" s="123"/>
      <c r="U64" s="124"/>
      <c r="V64" s="122"/>
      <c r="W64" s="123"/>
      <c r="X64" s="123"/>
      <c r="Y64" s="124"/>
      <c r="Z64" s="122"/>
      <c r="AA64" s="123"/>
      <c r="AB64" s="123"/>
      <c r="AC64" s="124"/>
      <c r="AD64" s="122"/>
      <c r="AE64" s="123"/>
      <c r="AF64" s="123"/>
      <c r="AG64" s="124"/>
      <c r="AH64" s="264" t="s">
        <v>118</v>
      </c>
      <c r="AI64" s="265" t="s">
        <v>118</v>
      </c>
      <c r="AJ64" s="265" t="s">
        <v>118</v>
      </c>
      <c r="AK64" s="266" t="s">
        <v>118</v>
      </c>
      <c r="AL64" s="308" t="s">
        <v>118</v>
      </c>
      <c r="AM64" s="309" t="s">
        <v>118</v>
      </c>
      <c r="AN64" s="309" t="s">
        <v>118</v>
      </c>
      <c r="AO64" s="310" t="s">
        <v>118</v>
      </c>
      <c r="AP64" s="122"/>
      <c r="AQ64" s="123"/>
      <c r="AR64" s="123"/>
      <c r="AS64" s="124"/>
      <c r="AT64" s="122"/>
      <c r="AU64" s="123"/>
      <c r="AV64" s="123"/>
      <c r="AW64" s="124"/>
      <c r="AX64" s="122"/>
      <c r="AY64" s="123"/>
      <c r="AZ64" s="123"/>
      <c r="BA64" s="124"/>
      <c r="BB64" s="122"/>
      <c r="BC64" s="123"/>
      <c r="BD64" s="123"/>
      <c r="BE64" s="124"/>
      <c r="BF64" s="122"/>
      <c r="BG64" s="123"/>
      <c r="BH64" s="123"/>
      <c r="BI64" s="124"/>
      <c r="BJ64" s="307" t="s">
        <v>193</v>
      </c>
      <c r="BK64" s="267">
        <v>1</v>
      </c>
      <c r="BL64" s="56"/>
      <c r="BM64" s="27"/>
      <c r="BN64" s="55"/>
    </row>
    <row r="65" spans="2:66" s="1" customFormat="1" ht="61.5" customHeight="1" thickBot="1">
      <c r="B65" s="559"/>
      <c r="C65" s="542"/>
      <c r="D65" s="556"/>
      <c r="E65" s="556"/>
      <c r="F65" s="556"/>
      <c r="G65" s="605"/>
      <c r="H65" s="556"/>
      <c r="I65" s="75" t="s">
        <v>115</v>
      </c>
      <c r="J65" s="75" t="s">
        <v>84</v>
      </c>
      <c r="K65" s="210">
        <v>41913</v>
      </c>
      <c r="L65" s="57" t="s">
        <v>31</v>
      </c>
      <c r="M65" s="268" t="s">
        <v>66</v>
      </c>
      <c r="N65" s="125"/>
      <c r="O65" s="126"/>
      <c r="P65" s="126"/>
      <c r="Q65" s="127"/>
      <c r="R65" s="125"/>
      <c r="S65" s="126"/>
      <c r="T65" s="126"/>
      <c r="U65" s="127"/>
      <c r="V65" s="125"/>
      <c r="W65" s="126"/>
      <c r="X65" s="126"/>
      <c r="Y65" s="127"/>
      <c r="Z65" s="125"/>
      <c r="AA65" s="126"/>
      <c r="AB65" s="126"/>
      <c r="AC65" s="127"/>
      <c r="AD65" s="125"/>
      <c r="AE65" s="126"/>
      <c r="AF65" s="126"/>
      <c r="AG65" s="127"/>
      <c r="AH65" s="125"/>
      <c r="AI65" s="126"/>
      <c r="AJ65" s="126"/>
      <c r="AK65" s="127"/>
      <c r="AL65" s="125"/>
      <c r="AM65" s="126"/>
      <c r="AN65" s="126"/>
      <c r="AO65" s="127"/>
      <c r="AP65" s="207"/>
      <c r="AQ65" s="208"/>
      <c r="AR65" s="208"/>
      <c r="AS65" s="209"/>
      <c r="AT65" s="125"/>
      <c r="AU65" s="126"/>
      <c r="AV65" s="126"/>
      <c r="AW65" s="127"/>
      <c r="AX65" s="207" t="s">
        <v>118</v>
      </c>
      <c r="AY65" s="208" t="s">
        <v>118</v>
      </c>
      <c r="AZ65" s="208" t="s">
        <v>118</v>
      </c>
      <c r="BA65" s="209" t="s">
        <v>118</v>
      </c>
      <c r="BB65" s="125"/>
      <c r="BC65" s="126"/>
      <c r="BD65" s="126"/>
      <c r="BE65" s="127"/>
      <c r="BF65" s="125"/>
      <c r="BG65" s="126"/>
      <c r="BH65" s="126"/>
      <c r="BI65" s="127"/>
      <c r="BJ65" s="252"/>
      <c r="BK65" s="253"/>
      <c r="BL65" s="81"/>
      <c r="BM65" s="27"/>
      <c r="BN65" s="55"/>
    </row>
    <row r="66" spans="2:66" s="40" customFormat="1" ht="47.25" customHeight="1" thickBot="1">
      <c r="E66" s="58"/>
      <c r="F66" s="58"/>
      <c r="L66" s="80">
        <f>SUM(L15,L19,L22,L23,L24,L28,L38,L40,L41,L51,L55,L60,L63)</f>
        <v>551830</v>
      </c>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254"/>
      <c r="BK66" s="269">
        <f>AVERAGE(BK14:BK65)</f>
        <v>0.77157287157287191</v>
      </c>
      <c r="BM66" s="59"/>
    </row>
    <row r="67" spans="2:66" s="40" customFormat="1" ht="27.75" customHeight="1">
      <c r="B67" s="60"/>
      <c r="C67" s="61" t="s">
        <v>46</v>
      </c>
      <c r="E67" s="58"/>
      <c r="L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255" t="s">
        <v>159</v>
      </c>
      <c r="BK67" s="256"/>
      <c r="BM67" s="59"/>
    </row>
    <row r="68" spans="2:66" s="40" customFormat="1" ht="27.75" customHeight="1">
      <c r="E68" s="58"/>
      <c r="L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255" t="s">
        <v>160</v>
      </c>
      <c r="BK68" s="256"/>
      <c r="BM68" s="59"/>
    </row>
    <row r="69" spans="2:66" s="40" customFormat="1" ht="27.75" customHeight="1">
      <c r="E69" s="58"/>
      <c r="F69" s="58"/>
      <c r="L69" s="58"/>
      <c r="M69" s="62"/>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254"/>
      <c r="BK69" s="256"/>
      <c r="BM69" s="59"/>
    </row>
    <row r="70" spans="2:66" s="1" customFormat="1" ht="27.75" customHeight="1">
      <c r="B70" s="63"/>
      <c r="C70" s="63"/>
      <c r="D70" s="63"/>
      <c r="E70" s="64"/>
      <c r="F70" s="64"/>
      <c r="G70" s="63"/>
      <c r="H70" s="63"/>
      <c r="I70" s="63"/>
      <c r="J70" s="63"/>
      <c r="K70" s="63"/>
      <c r="L70" s="64"/>
      <c r="M70" s="65"/>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257"/>
      <c r="BK70" s="258"/>
      <c r="BL70" s="63"/>
      <c r="BM70" s="4"/>
    </row>
    <row r="71" spans="2:66" s="1" customFormat="1" ht="27.75" customHeight="1">
      <c r="B71" s="63"/>
      <c r="C71" s="63"/>
      <c r="D71" s="63"/>
      <c r="E71" s="64"/>
      <c r="F71" s="64"/>
      <c r="G71" s="63"/>
      <c r="H71" s="63"/>
      <c r="I71" s="63"/>
      <c r="J71" s="63"/>
      <c r="K71" s="63"/>
      <c r="L71" s="64"/>
      <c r="M71" s="65"/>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257"/>
      <c r="BK71" s="258"/>
      <c r="BL71" s="63"/>
      <c r="BM71" s="4"/>
    </row>
    <row r="72" spans="2:66" s="1" customFormat="1" ht="27.75" customHeight="1">
      <c r="B72" s="63"/>
      <c r="C72" s="63"/>
      <c r="D72" s="63"/>
      <c r="E72" s="64"/>
      <c r="F72" s="64"/>
      <c r="G72" s="63"/>
      <c r="H72" s="63"/>
      <c r="I72" s="63"/>
      <c r="J72" s="63"/>
      <c r="K72" s="63"/>
      <c r="L72" s="64"/>
      <c r="M72" s="65"/>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257"/>
      <c r="BK72" s="258"/>
      <c r="BL72" s="63"/>
      <c r="BM72" s="4"/>
    </row>
    <row r="73" spans="2:66" s="1" customFormat="1" ht="27.75" customHeight="1">
      <c r="B73" s="63"/>
      <c r="C73" s="63"/>
      <c r="D73" s="63"/>
      <c r="E73" s="64"/>
      <c r="F73" s="64"/>
      <c r="G73" s="63"/>
      <c r="H73" s="63"/>
      <c r="I73" s="63"/>
      <c r="J73" s="63"/>
      <c r="K73" s="63"/>
      <c r="L73" s="64"/>
      <c r="M73" s="65"/>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257"/>
      <c r="BK73" s="258"/>
      <c r="BL73" s="63"/>
      <c r="BM73" s="4"/>
    </row>
    <row r="74" spans="2:66" s="1" customFormat="1" ht="27.75" customHeight="1">
      <c r="B74" s="63"/>
      <c r="C74" s="63"/>
      <c r="D74" s="63"/>
      <c r="E74" s="64"/>
      <c r="F74" s="64"/>
      <c r="G74" s="63"/>
      <c r="H74" s="63"/>
      <c r="I74" s="63"/>
      <c r="J74" s="63"/>
      <c r="K74" s="63"/>
      <c r="L74" s="64"/>
      <c r="M74" s="65"/>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257"/>
      <c r="BK74" s="258"/>
      <c r="BL74" s="63"/>
      <c r="BM74" s="4"/>
    </row>
    <row r="75" spans="2:66" s="1" customFormat="1" ht="27.75" customHeight="1">
      <c r="B75" s="63"/>
      <c r="C75" s="63"/>
      <c r="D75" s="63"/>
      <c r="E75" s="64"/>
      <c r="F75" s="64"/>
      <c r="G75" s="63"/>
      <c r="H75" s="63"/>
      <c r="I75" s="63"/>
      <c r="J75" s="63"/>
      <c r="K75" s="63"/>
      <c r="L75" s="64"/>
      <c r="M75" s="65"/>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257"/>
      <c r="BK75" s="258"/>
      <c r="BL75" s="63"/>
      <c r="BM75" s="4"/>
    </row>
    <row r="76" spans="2:66" s="1" customFormat="1" ht="27.75" customHeight="1">
      <c r="B76" s="63"/>
      <c r="C76" s="63"/>
      <c r="D76" s="63"/>
      <c r="E76" s="64"/>
      <c r="F76" s="64"/>
      <c r="G76" s="63"/>
      <c r="H76" s="63"/>
      <c r="I76" s="63"/>
      <c r="J76" s="63"/>
      <c r="K76" s="63"/>
      <c r="L76" s="64"/>
      <c r="M76" s="65"/>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257"/>
      <c r="BK76" s="258"/>
      <c r="BL76" s="63"/>
      <c r="BM76" s="4"/>
    </row>
    <row r="77" spans="2:66" s="1" customFormat="1" ht="27.75" customHeight="1">
      <c r="B77" s="63"/>
      <c r="C77" s="63"/>
      <c r="D77" s="63"/>
      <c r="E77" s="64"/>
      <c r="F77" s="64"/>
      <c r="G77" s="63"/>
      <c r="H77" s="63"/>
      <c r="I77" s="63"/>
      <c r="J77" s="63"/>
      <c r="K77" s="63"/>
      <c r="L77" s="64"/>
      <c r="M77" s="65"/>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257"/>
      <c r="BK77" s="258"/>
      <c r="BL77" s="63"/>
      <c r="BM77" s="4"/>
    </row>
    <row r="78" spans="2:66" s="1" customFormat="1" ht="27.75" customHeight="1">
      <c r="B78" s="63"/>
      <c r="C78" s="63"/>
      <c r="D78" s="63"/>
      <c r="E78" s="64"/>
      <c r="F78" s="64"/>
      <c r="G78" s="63"/>
      <c r="H78" s="63"/>
      <c r="I78" s="63"/>
      <c r="J78" s="63"/>
      <c r="K78" s="63"/>
      <c r="L78" s="64"/>
      <c r="M78" s="65"/>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257"/>
      <c r="BK78" s="258"/>
      <c r="BL78" s="63"/>
      <c r="BM78" s="4"/>
    </row>
    <row r="79" spans="2:66" s="1" customFormat="1" ht="27.75" customHeight="1">
      <c r="B79" s="63"/>
      <c r="C79" s="63"/>
      <c r="D79" s="63"/>
      <c r="E79" s="64"/>
      <c r="F79" s="64"/>
      <c r="G79" s="63"/>
      <c r="H79" s="63"/>
      <c r="I79" s="63"/>
      <c r="J79" s="63"/>
      <c r="K79" s="63"/>
      <c r="L79" s="64"/>
      <c r="M79" s="65"/>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257"/>
      <c r="BK79" s="258"/>
      <c r="BL79" s="63"/>
      <c r="BM79" s="4"/>
    </row>
    <row r="80" spans="2:66" s="1" customFormat="1" ht="27.75" customHeight="1">
      <c r="B80" s="63"/>
      <c r="C80" s="63"/>
      <c r="D80" s="63"/>
      <c r="E80" s="64"/>
      <c r="F80" s="64"/>
      <c r="G80" s="63"/>
      <c r="H80" s="63"/>
      <c r="I80" s="63"/>
      <c r="J80" s="63"/>
      <c r="K80" s="63"/>
      <c r="L80" s="64"/>
      <c r="M80" s="65"/>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257"/>
      <c r="BK80" s="258"/>
      <c r="BL80" s="63"/>
      <c r="BM80" s="4"/>
    </row>
    <row r="81" spans="2:65" s="1" customFormat="1" ht="27.75" customHeight="1">
      <c r="B81" s="63"/>
      <c r="C81" s="63"/>
      <c r="D81" s="63"/>
      <c r="E81" s="64"/>
      <c r="F81" s="64"/>
      <c r="G81" s="63"/>
      <c r="H81" s="63"/>
      <c r="I81" s="63"/>
      <c r="J81" s="63"/>
      <c r="K81" s="63"/>
      <c r="L81" s="64"/>
      <c r="M81" s="65"/>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257"/>
      <c r="BK81" s="258"/>
      <c r="BL81" s="63"/>
      <c r="BM81" s="4"/>
    </row>
    <row r="82" spans="2:65" s="1" customFormat="1" ht="27.75" customHeight="1">
      <c r="B82" s="63"/>
      <c r="C82" s="63"/>
      <c r="D82" s="63"/>
      <c r="E82" s="64"/>
      <c r="F82" s="64"/>
      <c r="G82" s="63"/>
      <c r="H82" s="63"/>
      <c r="I82" s="63"/>
      <c r="J82" s="63"/>
      <c r="K82" s="63"/>
      <c r="L82" s="64"/>
      <c r="M82" s="65"/>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257"/>
      <c r="BK82" s="258"/>
      <c r="BL82" s="63"/>
      <c r="BM82" s="4"/>
    </row>
    <row r="83" spans="2:65" ht="27.75" customHeight="1"/>
    <row r="84" spans="2:65" ht="27.75" customHeight="1"/>
    <row r="85" spans="2:65" ht="27.75" customHeight="1"/>
    <row r="86" spans="2:65" ht="27.75" customHeight="1"/>
    <row r="87" spans="2:65" ht="27.75" customHeight="1"/>
    <row r="88" spans="2:65" ht="27.75" customHeight="1"/>
    <row r="89" spans="2:65" ht="27.75" customHeight="1"/>
    <row r="90" spans="2:65" ht="27.75" customHeight="1"/>
    <row r="91" spans="2:65" ht="27.75" customHeight="1"/>
    <row r="92" spans="2:65" ht="27.75" customHeight="1"/>
    <row r="93" spans="2:65" ht="27.75" customHeight="1"/>
    <row r="94" spans="2:65" ht="27.75" customHeight="1"/>
    <row r="95" spans="2:65" ht="27.75" customHeight="1"/>
    <row r="96" spans="2:65"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27.75" customHeight="1"/>
    <row r="128"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row r="238" ht="27.75" customHeight="1"/>
    <row r="239" ht="27.75" customHeight="1"/>
    <row r="240" ht="27.75" customHeight="1"/>
    <row r="241" ht="27.75" customHeight="1"/>
    <row r="242" ht="27.75" customHeight="1"/>
    <row r="243" ht="27.75" customHeight="1"/>
    <row r="244" ht="27.75" customHeight="1"/>
    <row r="245" ht="27.75" customHeight="1"/>
    <row r="246" ht="27.75" customHeight="1"/>
    <row r="247" ht="27.75" customHeight="1"/>
    <row r="248" ht="27.75" customHeight="1"/>
    <row r="249" ht="27.75" customHeight="1"/>
    <row r="250" ht="27.75" customHeight="1"/>
    <row r="251" ht="27.75" customHeight="1"/>
    <row r="252" ht="27.75" customHeight="1"/>
    <row r="253" ht="27.75" customHeight="1"/>
    <row r="254" ht="27.75" customHeight="1"/>
    <row r="255" ht="27.75" customHeight="1"/>
    <row r="256" ht="27.75" customHeight="1"/>
    <row r="257" ht="27.75" customHeight="1"/>
    <row r="258" ht="27.75" customHeight="1"/>
    <row r="259" ht="27.75" customHeight="1"/>
    <row r="260" ht="27.75" customHeight="1"/>
    <row r="261" ht="27.75" customHeight="1"/>
    <row r="262" ht="27.75" customHeight="1"/>
    <row r="263" ht="27.75" customHeight="1"/>
    <row r="264" ht="27.75" customHeight="1"/>
    <row r="265" ht="27.75" customHeight="1"/>
    <row r="266" ht="27.75" customHeight="1"/>
    <row r="267" ht="27.75" customHeight="1"/>
    <row r="268" ht="27.75" customHeight="1"/>
    <row r="269" ht="27.75" customHeight="1"/>
    <row r="270" ht="27.75" customHeight="1"/>
    <row r="271" ht="27.75" customHeight="1"/>
    <row r="272" ht="27.75" customHeight="1"/>
    <row r="273" ht="27.75" customHeight="1"/>
    <row r="274" ht="27.75" customHeight="1"/>
    <row r="275" ht="27.75" customHeight="1"/>
    <row r="276" ht="27.75" customHeight="1"/>
    <row r="277" ht="27.75" customHeight="1"/>
    <row r="278" ht="27.75" customHeight="1"/>
    <row r="279" ht="27.75" customHeight="1"/>
    <row r="280" ht="27.75" customHeight="1"/>
    <row r="281" ht="27.75" customHeight="1"/>
    <row r="282" ht="27.75" customHeight="1"/>
    <row r="283" ht="27.75" customHeight="1"/>
    <row r="284" ht="27.75" customHeight="1"/>
    <row r="285" ht="27.75" customHeight="1"/>
    <row r="286" ht="27.75" customHeight="1"/>
    <row r="287" ht="27.75" customHeight="1"/>
    <row r="288" ht="27.75" customHeight="1"/>
    <row r="289" ht="27.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27.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27.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27.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27.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27.75" customHeight="1"/>
    <row r="359" ht="27.75" customHeight="1"/>
    <row r="360" ht="27.75" customHeight="1"/>
    <row r="361" ht="27.75" customHeight="1"/>
    <row r="362" ht="27.75" customHeight="1"/>
    <row r="363" ht="27.75" customHeight="1"/>
    <row r="364" ht="27.75" customHeight="1"/>
    <row r="365" ht="27.75" customHeight="1"/>
    <row r="366" ht="27.75" customHeight="1"/>
    <row r="367" ht="27.75" customHeight="1"/>
    <row r="368" ht="27.75" customHeight="1"/>
    <row r="369" ht="27.75" customHeight="1"/>
  </sheetData>
  <mergeCells count="96">
    <mergeCell ref="L29:L30"/>
    <mergeCell ref="G37:G40"/>
    <mergeCell ref="H37:H40"/>
    <mergeCell ref="G29:G36"/>
    <mergeCell ref="H29:H36"/>
    <mergeCell ref="H14:H28"/>
    <mergeCell ref="G21:G23"/>
    <mergeCell ref="G24:G28"/>
    <mergeCell ref="G14:G17"/>
    <mergeCell ref="G18:G20"/>
    <mergeCell ref="G62:G65"/>
    <mergeCell ref="H62:H65"/>
    <mergeCell ref="B57:B61"/>
    <mergeCell ref="C57:C61"/>
    <mergeCell ref="L41:L42"/>
    <mergeCell ref="H49:H51"/>
    <mergeCell ref="G52:G56"/>
    <mergeCell ref="H52:H56"/>
    <mergeCell ref="H41:H48"/>
    <mergeCell ref="B62:B65"/>
    <mergeCell ref="C62:C65"/>
    <mergeCell ref="D62:D65"/>
    <mergeCell ref="E62:E65"/>
    <mergeCell ref="F62:F65"/>
    <mergeCell ref="B52:B56"/>
    <mergeCell ref="C52:C56"/>
    <mergeCell ref="D52:D56"/>
    <mergeCell ref="E52:E56"/>
    <mergeCell ref="F52:F56"/>
    <mergeCell ref="B49:B51"/>
    <mergeCell ref="D49:D51"/>
    <mergeCell ref="E49:E51"/>
    <mergeCell ref="F49:F51"/>
    <mergeCell ref="G49:G51"/>
    <mergeCell ref="C41:C51"/>
    <mergeCell ref="D41:D48"/>
    <mergeCell ref="E41:E48"/>
    <mergeCell ref="F41:F48"/>
    <mergeCell ref="G41:G48"/>
    <mergeCell ref="B41:B48"/>
    <mergeCell ref="B29:B36"/>
    <mergeCell ref="C29:C36"/>
    <mergeCell ref="D29:D36"/>
    <mergeCell ref="E29:E36"/>
    <mergeCell ref="F29:F36"/>
    <mergeCell ref="B37:B40"/>
    <mergeCell ref="C37:C40"/>
    <mergeCell ref="D37:D40"/>
    <mergeCell ref="E37:E40"/>
    <mergeCell ref="F37:F40"/>
    <mergeCell ref="BK12:BK13"/>
    <mergeCell ref="BL12:BL13"/>
    <mergeCell ref="N13:Q13"/>
    <mergeCell ref="R13:U13"/>
    <mergeCell ref="V13:Y13"/>
    <mergeCell ref="Z13:AC13"/>
    <mergeCell ref="AD13:AG13"/>
    <mergeCell ref="AH13:AK13"/>
    <mergeCell ref="AL13:AO13"/>
    <mergeCell ref="AP13:AS13"/>
    <mergeCell ref="AT13:AW13"/>
    <mergeCell ref="AX13:BA13"/>
    <mergeCell ref="BB13:BE13"/>
    <mergeCell ref="BF13:BI13"/>
    <mergeCell ref="N12:BI12"/>
    <mergeCell ref="BJ12:BJ13"/>
    <mergeCell ref="M12:M13"/>
    <mergeCell ref="C2:E6"/>
    <mergeCell ref="F2:F3"/>
    <mergeCell ref="B12:B13"/>
    <mergeCell ref="C12:C13"/>
    <mergeCell ref="D12:D13"/>
    <mergeCell ref="E12:E13"/>
    <mergeCell ref="F12:F13"/>
    <mergeCell ref="G12:G13"/>
    <mergeCell ref="H12:H13"/>
    <mergeCell ref="I12:I13"/>
    <mergeCell ref="K12:K13"/>
    <mergeCell ref="L12:L13"/>
    <mergeCell ref="J12:J13"/>
    <mergeCell ref="E14:E17"/>
    <mergeCell ref="F14:F17"/>
    <mergeCell ref="D14:D28"/>
    <mergeCell ref="C14:C28"/>
    <mergeCell ref="B14:B28"/>
    <mergeCell ref="E21:E23"/>
    <mergeCell ref="F21:F23"/>
    <mergeCell ref="E24:E28"/>
    <mergeCell ref="F24:F28"/>
    <mergeCell ref="E18:E20"/>
    <mergeCell ref="F18:F20"/>
    <mergeCell ref="D57:D61"/>
    <mergeCell ref="E57:E61"/>
    <mergeCell ref="F57:F61"/>
    <mergeCell ref="G57:G61"/>
    <mergeCell ref="H57:H61"/>
  </mergeCells>
  <printOptions horizontalCentered="1" verticalCentered="1"/>
  <pageMargins left="0.19685039370078741" right="0.19685039370078741" top="0.23622047244094491" bottom="0.23622047244094491" header="0" footer="7.874015748031496E-2"/>
  <pageSetup paperSize="8" scale="30" fitToWidth="0" fitToHeight="3"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rowBreaks count="1" manualBreakCount="1">
    <brk id="36" max="63" man="1"/>
  </rowBreaks>
  <colBreaks count="1" manualBreakCount="1">
    <brk id="13" max="6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S361"/>
  <sheetViews>
    <sheetView zoomScale="66" zoomScaleNormal="66" zoomScaleSheetLayoutView="75" workbookViewId="0">
      <selection activeCell="F10" sqref="F10"/>
    </sheetView>
  </sheetViews>
  <sheetFormatPr defaultColWidth="12" defaultRowHeight="15.5"/>
  <cols>
    <col min="1" max="1" width="3.796875" style="1" customWidth="1"/>
    <col min="2" max="2" width="7.296875" style="63" customWidth="1"/>
    <col min="3" max="3" width="46.5" style="63" customWidth="1"/>
    <col min="4" max="4" width="44.5" style="63" customWidth="1"/>
    <col min="5" max="5" width="41.69921875" style="64" customWidth="1"/>
    <col min="6" max="6" width="45.69921875" style="64" customWidth="1"/>
    <col min="7" max="7" width="18.296875" style="63" customWidth="1"/>
    <col min="8" max="8" width="24.796875" style="63" customWidth="1"/>
    <col min="9" max="9" width="70.19921875" style="63" customWidth="1"/>
    <col min="10" max="10" width="19.796875" style="63" hidden="1" customWidth="1"/>
    <col min="11" max="11" width="25" style="63" customWidth="1"/>
    <col min="12" max="12" width="26.5" style="64" customWidth="1"/>
    <col min="13" max="13" width="37.19921875" style="65" customWidth="1"/>
    <col min="14" max="61" width="3.69921875" style="64" customWidth="1"/>
    <col min="62" max="62" width="52.296875" style="257" customWidth="1"/>
    <col min="63" max="63" width="28" style="258" customWidth="1"/>
    <col min="64" max="64" width="46.5" style="63" customWidth="1"/>
    <col min="65" max="65" width="22.296875" style="4" customWidth="1"/>
    <col min="66" max="66" width="19.296875" style="1" customWidth="1"/>
    <col min="67" max="97" width="12" style="1"/>
    <col min="98" max="16384" width="12" style="63"/>
  </cols>
  <sheetData>
    <row r="1" spans="1:97" ht="7.5" customHeight="1" thickBot="1">
      <c r="B1" s="1"/>
      <c r="C1" s="1"/>
      <c r="D1" s="1"/>
      <c r="E1" s="2"/>
      <c r="F1" s="2"/>
      <c r="G1" s="1"/>
      <c r="H1" s="1"/>
      <c r="I1" s="1"/>
      <c r="J1" s="1"/>
      <c r="K1" s="1"/>
      <c r="L1" s="2"/>
      <c r="M1" s="3"/>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17"/>
      <c r="BK1" s="218"/>
      <c r="BL1" s="1"/>
    </row>
    <row r="2" spans="1:97" ht="21.75" customHeight="1">
      <c r="B2" s="5"/>
      <c r="C2" s="563" t="s">
        <v>48</v>
      </c>
      <c r="D2" s="564"/>
      <c r="E2" s="565"/>
      <c r="F2" s="570" t="s">
        <v>0</v>
      </c>
      <c r="G2" s="1"/>
      <c r="H2" s="1"/>
      <c r="I2" s="1"/>
      <c r="J2" s="1"/>
      <c r="K2" s="1"/>
      <c r="L2" s="2"/>
      <c r="M2" s="3"/>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17"/>
      <c r="BK2" s="218"/>
      <c r="BL2" s="1"/>
    </row>
    <row r="3" spans="1:97" ht="21.75" customHeight="1" thickBot="1">
      <c r="B3" s="6"/>
      <c r="C3" s="566"/>
      <c r="D3" s="566"/>
      <c r="E3" s="567"/>
      <c r="F3" s="571"/>
      <c r="G3" s="1"/>
      <c r="H3" s="1"/>
      <c r="I3" s="1"/>
      <c r="J3" s="1"/>
      <c r="K3" s="1"/>
      <c r="L3" s="2"/>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17"/>
      <c r="BK3" s="218"/>
      <c r="BL3" s="1"/>
    </row>
    <row r="4" spans="1:97" ht="22.5" customHeight="1" thickBot="1">
      <c r="B4" s="6"/>
      <c r="C4" s="566"/>
      <c r="D4" s="566"/>
      <c r="E4" s="567"/>
      <c r="F4" s="316" t="s">
        <v>1</v>
      </c>
      <c r="G4" s="1"/>
      <c r="H4" s="1"/>
      <c r="I4" s="1"/>
      <c r="J4" s="1"/>
      <c r="K4" s="1"/>
      <c r="L4" s="2"/>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17"/>
      <c r="BK4" s="218"/>
      <c r="BL4" s="1"/>
    </row>
    <row r="5" spans="1:97" ht="22.5" customHeight="1" thickBot="1">
      <c r="B5" s="6"/>
      <c r="C5" s="566"/>
      <c r="D5" s="566"/>
      <c r="E5" s="567"/>
      <c r="F5" s="316" t="s">
        <v>86</v>
      </c>
      <c r="G5" s="1"/>
      <c r="H5" s="1"/>
      <c r="I5" s="1"/>
      <c r="J5" s="1"/>
      <c r="K5" s="1"/>
      <c r="L5" s="2"/>
      <c r="M5" s="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17"/>
      <c r="BK5" s="218"/>
      <c r="BL5" s="1"/>
    </row>
    <row r="6" spans="1:97" ht="37.5" customHeight="1" thickBot="1">
      <c r="B6" s="8"/>
      <c r="C6" s="568"/>
      <c r="D6" s="568"/>
      <c r="E6" s="569"/>
      <c r="F6" s="316" t="s">
        <v>121</v>
      </c>
      <c r="G6" s="1"/>
      <c r="H6" s="1"/>
      <c r="I6" s="1"/>
      <c r="J6" s="1"/>
      <c r="K6" s="1"/>
      <c r="L6" s="2"/>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17"/>
      <c r="BK6" s="218"/>
      <c r="BL6" s="1"/>
    </row>
    <row r="7" spans="1:97" ht="32.25" customHeight="1">
      <c r="B7" s="1"/>
      <c r="C7" s="1"/>
      <c r="D7" s="1"/>
      <c r="E7" s="2"/>
      <c r="F7" s="2"/>
      <c r="G7" s="1"/>
      <c r="H7" s="1"/>
      <c r="I7" s="1"/>
      <c r="J7" s="1"/>
      <c r="K7" s="1"/>
      <c r="L7" s="2"/>
      <c r="M7" s="3"/>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17"/>
      <c r="BK7" s="218"/>
      <c r="BL7" s="1"/>
    </row>
    <row r="8" spans="1:97" s="17" customFormat="1" ht="21.75" customHeight="1">
      <c r="B8" s="9" t="s">
        <v>2</v>
      </c>
      <c r="C8" s="10"/>
      <c r="D8" s="11">
        <v>42031</v>
      </c>
      <c r="E8" s="425" t="s">
        <v>3</v>
      </c>
      <c r="F8" s="13"/>
      <c r="G8" s="14"/>
      <c r="H8" s="14"/>
      <c r="I8" s="14"/>
      <c r="J8" s="14"/>
      <c r="K8" s="14"/>
      <c r="L8" s="14"/>
      <c r="M8" s="1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219"/>
      <c r="BK8" s="220"/>
      <c r="BL8" s="14"/>
      <c r="BM8" s="16"/>
    </row>
    <row r="9" spans="1:97" s="17" customFormat="1" ht="7.5" customHeight="1">
      <c r="B9" s="9"/>
      <c r="C9" s="10"/>
      <c r="E9" s="18"/>
      <c r="F9" s="18"/>
      <c r="G9" s="14"/>
      <c r="H9" s="14"/>
      <c r="I9" s="14"/>
      <c r="J9" s="14"/>
      <c r="K9" s="14"/>
      <c r="L9" s="14"/>
      <c r="M9" s="1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219"/>
      <c r="BK9" s="220"/>
      <c r="BL9" s="14"/>
      <c r="BM9" s="16"/>
    </row>
    <row r="10" spans="1:97" s="17" customFormat="1" ht="21.75" customHeight="1">
      <c r="B10" s="9" t="s">
        <v>4</v>
      </c>
      <c r="C10" s="10"/>
      <c r="D10" s="19" t="s">
        <v>5</v>
      </c>
      <c r="E10" s="18"/>
      <c r="F10" s="18"/>
      <c r="G10" s="14"/>
      <c r="H10" s="14"/>
      <c r="I10" s="14"/>
      <c r="J10" s="14"/>
      <c r="K10" s="14"/>
      <c r="L10" s="14"/>
      <c r="M10" s="15"/>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219"/>
      <c r="BK10" s="220"/>
      <c r="BL10" s="14"/>
      <c r="BM10" s="16"/>
    </row>
    <row r="11" spans="1:97" s="17" customFormat="1" ht="21.75" customHeight="1" thickBot="1">
      <c r="D11" s="20"/>
      <c r="E11" s="14"/>
      <c r="F11" s="14"/>
      <c r="G11" s="14"/>
      <c r="H11" s="14"/>
      <c r="I11" s="14"/>
      <c r="J11" s="14"/>
      <c r="K11" s="14"/>
      <c r="L11" s="14"/>
      <c r="M11" s="15"/>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219"/>
      <c r="BK11" s="220"/>
      <c r="BL11" s="14"/>
      <c r="BM11" s="16"/>
    </row>
    <row r="12" spans="1:97" ht="35.25" customHeight="1" thickBot="1">
      <c r="B12" s="572" t="s">
        <v>6</v>
      </c>
      <c r="C12" s="574" t="s">
        <v>7</v>
      </c>
      <c r="D12" s="576" t="s">
        <v>8</v>
      </c>
      <c r="E12" s="574" t="s">
        <v>9</v>
      </c>
      <c r="F12" s="574" t="s">
        <v>241</v>
      </c>
      <c r="G12" s="574" t="s">
        <v>10</v>
      </c>
      <c r="H12" s="574" t="s">
        <v>11</v>
      </c>
      <c r="I12" s="574" t="s">
        <v>12</v>
      </c>
      <c r="J12" s="574" t="s">
        <v>85</v>
      </c>
      <c r="K12" s="574" t="s">
        <v>13</v>
      </c>
      <c r="L12" s="574" t="s">
        <v>68</v>
      </c>
      <c r="M12" s="561" t="s">
        <v>14</v>
      </c>
      <c r="N12" s="587" t="s">
        <v>15</v>
      </c>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9"/>
      <c r="BJ12" s="590" t="s">
        <v>16</v>
      </c>
      <c r="BK12" s="580" t="s">
        <v>17</v>
      </c>
      <c r="BL12" s="582" t="s">
        <v>18</v>
      </c>
      <c r="BM12" s="21"/>
    </row>
    <row r="13" spans="1:97" ht="35.25" customHeight="1" thickBot="1">
      <c r="B13" s="573"/>
      <c r="C13" s="575"/>
      <c r="D13" s="577"/>
      <c r="E13" s="575"/>
      <c r="F13" s="575"/>
      <c r="G13" s="575"/>
      <c r="H13" s="575"/>
      <c r="I13" s="575"/>
      <c r="J13" s="575"/>
      <c r="K13" s="575"/>
      <c r="L13" s="627"/>
      <c r="M13" s="626"/>
      <c r="N13" s="584" t="s">
        <v>19</v>
      </c>
      <c r="O13" s="585"/>
      <c r="P13" s="585"/>
      <c r="Q13" s="586"/>
      <c r="R13" s="584" t="s">
        <v>20</v>
      </c>
      <c r="S13" s="585"/>
      <c r="T13" s="585"/>
      <c r="U13" s="586"/>
      <c r="V13" s="584" t="s">
        <v>21</v>
      </c>
      <c r="W13" s="585"/>
      <c r="X13" s="585"/>
      <c r="Y13" s="586"/>
      <c r="Z13" s="584" t="s">
        <v>22</v>
      </c>
      <c r="AA13" s="585"/>
      <c r="AB13" s="585"/>
      <c r="AC13" s="586"/>
      <c r="AD13" s="584" t="s">
        <v>21</v>
      </c>
      <c r="AE13" s="585"/>
      <c r="AF13" s="585"/>
      <c r="AG13" s="586"/>
      <c r="AH13" s="584" t="s">
        <v>23</v>
      </c>
      <c r="AI13" s="585"/>
      <c r="AJ13" s="585"/>
      <c r="AK13" s="586"/>
      <c r="AL13" s="584" t="s">
        <v>23</v>
      </c>
      <c r="AM13" s="585"/>
      <c r="AN13" s="585"/>
      <c r="AO13" s="586"/>
      <c r="AP13" s="584" t="s">
        <v>22</v>
      </c>
      <c r="AQ13" s="585"/>
      <c r="AR13" s="585"/>
      <c r="AS13" s="586"/>
      <c r="AT13" s="584" t="s">
        <v>24</v>
      </c>
      <c r="AU13" s="585"/>
      <c r="AV13" s="585"/>
      <c r="AW13" s="586"/>
      <c r="AX13" s="584" t="s">
        <v>25</v>
      </c>
      <c r="AY13" s="585"/>
      <c r="AZ13" s="585"/>
      <c r="BA13" s="586"/>
      <c r="BB13" s="584" t="s">
        <v>26</v>
      </c>
      <c r="BC13" s="585"/>
      <c r="BD13" s="585"/>
      <c r="BE13" s="586"/>
      <c r="BF13" s="584" t="s">
        <v>27</v>
      </c>
      <c r="BG13" s="585"/>
      <c r="BH13" s="585"/>
      <c r="BI13" s="586"/>
      <c r="BJ13" s="591"/>
      <c r="BK13" s="581"/>
      <c r="BL13" s="583"/>
      <c r="BM13" s="21"/>
    </row>
    <row r="14" spans="1:97" ht="35.25" customHeight="1">
      <c r="B14" s="557">
        <v>1</v>
      </c>
      <c r="C14" s="554" t="s">
        <v>286</v>
      </c>
      <c r="D14" s="628" t="s">
        <v>222</v>
      </c>
      <c r="E14" s="420" t="s">
        <v>255</v>
      </c>
      <c r="F14" s="402">
        <v>1</v>
      </c>
      <c r="G14" s="402">
        <v>1</v>
      </c>
      <c r="H14" s="384" t="s">
        <v>41</v>
      </c>
      <c r="I14" s="45" t="s">
        <v>201</v>
      </c>
      <c r="J14" s="45"/>
      <c r="K14" s="46" t="s">
        <v>302</v>
      </c>
      <c r="L14" s="318" t="s">
        <v>31</v>
      </c>
      <c r="M14" s="403" t="s">
        <v>218</v>
      </c>
      <c r="N14" s="399"/>
      <c r="O14" s="87"/>
      <c r="P14" s="87"/>
      <c r="Q14" s="88"/>
      <c r="R14" s="86"/>
      <c r="S14" s="87"/>
      <c r="T14" s="87"/>
      <c r="U14" s="88"/>
      <c r="V14" s="86" t="s">
        <v>118</v>
      </c>
      <c r="W14" s="87" t="s">
        <v>118</v>
      </c>
      <c r="X14" s="87" t="s">
        <v>118</v>
      </c>
      <c r="Y14" s="88" t="s">
        <v>118</v>
      </c>
      <c r="Z14" s="86" t="s">
        <v>118</v>
      </c>
      <c r="AA14" s="87" t="s">
        <v>118</v>
      </c>
      <c r="AB14" s="87" t="s">
        <v>118</v>
      </c>
      <c r="AC14" s="88" t="s">
        <v>118</v>
      </c>
      <c r="AD14" s="86" t="s">
        <v>118</v>
      </c>
      <c r="AE14" s="87" t="s">
        <v>118</v>
      </c>
      <c r="AF14" s="87" t="s">
        <v>118</v>
      </c>
      <c r="AG14" s="88" t="s">
        <v>118</v>
      </c>
      <c r="AH14" s="86" t="s">
        <v>118</v>
      </c>
      <c r="AI14" s="87" t="s">
        <v>118</v>
      </c>
      <c r="AJ14" s="87" t="s">
        <v>118</v>
      </c>
      <c r="AK14" s="88" t="s">
        <v>118</v>
      </c>
      <c r="AL14" s="86"/>
      <c r="AM14" s="87"/>
      <c r="AN14" s="87"/>
      <c r="AO14" s="88"/>
      <c r="AP14" s="86"/>
      <c r="AQ14" s="87"/>
      <c r="AR14" s="87"/>
      <c r="AS14" s="88"/>
      <c r="AT14" s="86"/>
      <c r="AU14" s="87"/>
      <c r="AV14" s="87"/>
      <c r="AW14" s="88"/>
      <c r="AX14" s="86"/>
      <c r="AY14" s="87"/>
      <c r="AZ14" s="87"/>
      <c r="BA14" s="88"/>
      <c r="BB14" s="86"/>
      <c r="BC14" s="87"/>
      <c r="BD14" s="87"/>
      <c r="BE14" s="88"/>
      <c r="BF14" s="86"/>
      <c r="BG14" s="87"/>
      <c r="BH14" s="87"/>
      <c r="BI14" s="88"/>
      <c r="BJ14" s="221"/>
      <c r="BK14" s="222"/>
      <c r="BL14" s="271"/>
      <c r="BM14" s="27"/>
    </row>
    <row r="15" spans="1:97" ht="41.25" customHeight="1">
      <c r="B15" s="558"/>
      <c r="C15" s="555"/>
      <c r="D15" s="629"/>
      <c r="E15" s="421" t="s">
        <v>256</v>
      </c>
      <c r="F15" s="397">
        <v>1</v>
      </c>
      <c r="G15" s="397">
        <v>1</v>
      </c>
      <c r="H15" s="385" t="s">
        <v>41</v>
      </c>
      <c r="I15" s="36" t="s">
        <v>200</v>
      </c>
      <c r="J15" s="36"/>
      <c r="K15" s="37">
        <v>42156</v>
      </c>
      <c r="L15" s="33">
        <v>4000</v>
      </c>
      <c r="M15" s="404" t="s">
        <v>296</v>
      </c>
      <c r="N15" s="118"/>
      <c r="O15" s="90"/>
      <c r="P15" s="90"/>
      <c r="Q15" s="91"/>
      <c r="R15" s="89"/>
      <c r="S15" s="90"/>
      <c r="T15" s="90"/>
      <c r="U15" s="91"/>
      <c r="V15" s="89"/>
      <c r="W15" s="90"/>
      <c r="X15" s="90"/>
      <c r="Y15" s="91"/>
      <c r="Z15" s="89"/>
      <c r="AA15" s="90"/>
      <c r="AB15" s="90"/>
      <c r="AC15" s="91"/>
      <c r="AD15" s="89"/>
      <c r="AE15" s="90"/>
      <c r="AF15" s="90"/>
      <c r="AG15" s="91"/>
      <c r="AH15" s="89" t="s">
        <v>118</v>
      </c>
      <c r="AI15" s="90" t="s">
        <v>118</v>
      </c>
      <c r="AJ15" s="90" t="s">
        <v>118</v>
      </c>
      <c r="AK15" s="91" t="s">
        <v>118</v>
      </c>
      <c r="AL15" s="89"/>
      <c r="AM15" s="90"/>
      <c r="AN15" s="90"/>
      <c r="AO15" s="91"/>
      <c r="AP15" s="89"/>
      <c r="AQ15" s="90"/>
      <c r="AR15" s="90"/>
      <c r="AS15" s="91"/>
      <c r="AT15" s="89"/>
      <c r="AU15" s="90"/>
      <c r="AV15" s="90"/>
      <c r="AW15" s="91"/>
      <c r="AX15" s="89"/>
      <c r="AY15" s="90"/>
      <c r="AZ15" s="90"/>
      <c r="BA15" s="91"/>
      <c r="BB15" s="89"/>
      <c r="BC15" s="90"/>
      <c r="BD15" s="90"/>
      <c r="BE15" s="91"/>
      <c r="BF15" s="89"/>
      <c r="BG15" s="90"/>
      <c r="BH15" s="90"/>
      <c r="BI15" s="91"/>
      <c r="BJ15" s="223"/>
      <c r="BK15" s="245"/>
      <c r="BL15" s="42"/>
      <c r="BM15" s="27"/>
    </row>
    <row r="16" spans="1:97" s="303" customFormat="1" ht="38.25" customHeight="1">
      <c r="A16" s="292"/>
      <c r="B16" s="558"/>
      <c r="C16" s="555"/>
      <c r="D16" s="629"/>
      <c r="E16" s="421" t="s">
        <v>257</v>
      </c>
      <c r="F16" s="82" t="s">
        <v>242</v>
      </c>
      <c r="G16" s="397">
        <v>0.8</v>
      </c>
      <c r="H16" s="385" t="s">
        <v>41</v>
      </c>
      <c r="I16" s="36" t="s">
        <v>231</v>
      </c>
      <c r="J16" s="36"/>
      <c r="K16" s="37" t="s">
        <v>291</v>
      </c>
      <c r="L16" s="33" t="s">
        <v>31</v>
      </c>
      <c r="M16" s="404" t="s">
        <v>219</v>
      </c>
      <c r="N16" s="95" t="s">
        <v>118</v>
      </c>
      <c r="O16" s="96" t="s">
        <v>118</v>
      </c>
      <c r="P16" s="96" t="s">
        <v>118</v>
      </c>
      <c r="Q16" s="97" t="s">
        <v>118</v>
      </c>
      <c r="R16" s="95" t="s">
        <v>118</v>
      </c>
      <c r="S16" s="96" t="s">
        <v>118</v>
      </c>
      <c r="T16" s="96" t="s">
        <v>118</v>
      </c>
      <c r="U16" s="97" t="s">
        <v>118</v>
      </c>
      <c r="V16" s="95" t="s">
        <v>118</v>
      </c>
      <c r="W16" s="96" t="s">
        <v>118</v>
      </c>
      <c r="X16" s="96" t="s">
        <v>118</v>
      </c>
      <c r="Y16" s="97" t="s">
        <v>118</v>
      </c>
      <c r="Z16" s="95" t="s">
        <v>118</v>
      </c>
      <c r="AA16" s="96" t="s">
        <v>118</v>
      </c>
      <c r="AB16" s="96" t="s">
        <v>118</v>
      </c>
      <c r="AC16" s="97" t="s">
        <v>118</v>
      </c>
      <c r="AD16" s="95" t="s">
        <v>118</v>
      </c>
      <c r="AE16" s="96" t="s">
        <v>118</v>
      </c>
      <c r="AF16" s="96" t="s">
        <v>118</v>
      </c>
      <c r="AG16" s="97" t="s">
        <v>118</v>
      </c>
      <c r="AH16" s="95" t="s">
        <v>118</v>
      </c>
      <c r="AI16" s="96" t="s">
        <v>118</v>
      </c>
      <c r="AJ16" s="96" t="s">
        <v>118</v>
      </c>
      <c r="AK16" s="97" t="s">
        <v>118</v>
      </c>
      <c r="AL16" s="95" t="s">
        <v>118</v>
      </c>
      <c r="AM16" s="96" t="s">
        <v>118</v>
      </c>
      <c r="AN16" s="96" t="s">
        <v>118</v>
      </c>
      <c r="AO16" s="97" t="s">
        <v>118</v>
      </c>
      <c r="AP16" s="95" t="s">
        <v>118</v>
      </c>
      <c r="AQ16" s="96" t="s">
        <v>118</v>
      </c>
      <c r="AR16" s="96" t="s">
        <v>118</v>
      </c>
      <c r="AS16" s="97" t="s">
        <v>118</v>
      </c>
      <c r="AT16" s="95" t="s">
        <v>118</v>
      </c>
      <c r="AU16" s="96" t="s">
        <v>118</v>
      </c>
      <c r="AV16" s="96" t="s">
        <v>118</v>
      </c>
      <c r="AW16" s="97" t="s">
        <v>118</v>
      </c>
      <c r="AX16" s="95" t="s">
        <v>118</v>
      </c>
      <c r="AY16" s="96" t="s">
        <v>118</v>
      </c>
      <c r="AZ16" s="96" t="s">
        <v>118</v>
      </c>
      <c r="BA16" s="97" t="s">
        <v>118</v>
      </c>
      <c r="BB16" s="95" t="s">
        <v>118</v>
      </c>
      <c r="BC16" s="96" t="s">
        <v>118</v>
      </c>
      <c r="BD16" s="96" t="s">
        <v>118</v>
      </c>
      <c r="BE16" s="97" t="s">
        <v>118</v>
      </c>
      <c r="BF16" s="95" t="s">
        <v>118</v>
      </c>
      <c r="BG16" s="96" t="s">
        <v>118</v>
      </c>
      <c r="BH16" s="96" t="s">
        <v>118</v>
      </c>
      <c r="BI16" s="97" t="s">
        <v>118</v>
      </c>
      <c r="BJ16" s="300"/>
      <c r="BK16" s="245"/>
      <c r="BL16" s="301"/>
      <c r="BM16" s="30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row>
    <row r="17" spans="2:65" s="1" customFormat="1" ht="53.25" customHeight="1">
      <c r="B17" s="558"/>
      <c r="C17" s="555"/>
      <c r="D17" s="629"/>
      <c r="E17" s="421" t="s">
        <v>301</v>
      </c>
      <c r="F17" s="82" t="s">
        <v>242</v>
      </c>
      <c r="G17" s="388">
        <v>1</v>
      </c>
      <c r="H17" s="385" t="s">
        <v>41</v>
      </c>
      <c r="I17" s="36" t="s">
        <v>232</v>
      </c>
      <c r="J17" s="28"/>
      <c r="K17" s="37" t="s">
        <v>291</v>
      </c>
      <c r="L17" s="33" t="s">
        <v>31</v>
      </c>
      <c r="M17" s="404" t="s">
        <v>220</v>
      </c>
      <c r="N17" s="95" t="s">
        <v>118</v>
      </c>
      <c r="O17" s="96" t="s">
        <v>118</v>
      </c>
      <c r="P17" s="96" t="s">
        <v>118</v>
      </c>
      <c r="Q17" s="97" t="s">
        <v>118</v>
      </c>
      <c r="R17" s="95" t="s">
        <v>118</v>
      </c>
      <c r="S17" s="96" t="s">
        <v>118</v>
      </c>
      <c r="T17" s="96" t="s">
        <v>118</v>
      </c>
      <c r="U17" s="97" t="s">
        <v>118</v>
      </c>
      <c r="V17" s="95" t="s">
        <v>118</v>
      </c>
      <c r="W17" s="96" t="s">
        <v>118</v>
      </c>
      <c r="X17" s="96" t="s">
        <v>118</v>
      </c>
      <c r="Y17" s="97" t="s">
        <v>118</v>
      </c>
      <c r="Z17" s="95" t="s">
        <v>118</v>
      </c>
      <c r="AA17" s="96" t="s">
        <v>118</v>
      </c>
      <c r="AB17" s="96" t="s">
        <v>118</v>
      </c>
      <c r="AC17" s="97" t="s">
        <v>118</v>
      </c>
      <c r="AD17" s="95" t="s">
        <v>118</v>
      </c>
      <c r="AE17" s="96" t="s">
        <v>118</v>
      </c>
      <c r="AF17" s="96" t="s">
        <v>118</v>
      </c>
      <c r="AG17" s="97" t="s">
        <v>118</v>
      </c>
      <c r="AH17" s="95" t="s">
        <v>118</v>
      </c>
      <c r="AI17" s="96" t="s">
        <v>118</v>
      </c>
      <c r="AJ17" s="96" t="s">
        <v>118</v>
      </c>
      <c r="AK17" s="97" t="s">
        <v>118</v>
      </c>
      <c r="AL17" s="95" t="s">
        <v>118</v>
      </c>
      <c r="AM17" s="96" t="s">
        <v>118</v>
      </c>
      <c r="AN17" s="96" t="s">
        <v>118</v>
      </c>
      <c r="AO17" s="97" t="s">
        <v>118</v>
      </c>
      <c r="AP17" s="95" t="s">
        <v>118</v>
      </c>
      <c r="AQ17" s="96" t="s">
        <v>118</v>
      </c>
      <c r="AR17" s="96" t="s">
        <v>118</v>
      </c>
      <c r="AS17" s="97" t="s">
        <v>118</v>
      </c>
      <c r="AT17" s="95" t="s">
        <v>118</v>
      </c>
      <c r="AU17" s="96" t="s">
        <v>118</v>
      </c>
      <c r="AV17" s="96" t="s">
        <v>118</v>
      </c>
      <c r="AW17" s="97" t="s">
        <v>118</v>
      </c>
      <c r="AX17" s="95" t="s">
        <v>118</v>
      </c>
      <c r="AY17" s="96" t="s">
        <v>118</v>
      </c>
      <c r="AZ17" s="96" t="s">
        <v>118</v>
      </c>
      <c r="BA17" s="97" t="s">
        <v>118</v>
      </c>
      <c r="BB17" s="95" t="s">
        <v>118</v>
      </c>
      <c r="BC17" s="96" t="s">
        <v>118</v>
      </c>
      <c r="BD17" s="96" t="s">
        <v>118</v>
      </c>
      <c r="BE17" s="97" t="s">
        <v>118</v>
      </c>
      <c r="BF17" s="95" t="s">
        <v>118</v>
      </c>
      <c r="BG17" s="96" t="s">
        <v>118</v>
      </c>
      <c r="BH17" s="96" t="s">
        <v>118</v>
      </c>
      <c r="BI17" s="97" t="s">
        <v>118</v>
      </c>
      <c r="BJ17" s="226"/>
      <c r="BK17" s="227"/>
      <c r="BL17" s="34"/>
      <c r="BM17" s="27"/>
    </row>
    <row r="18" spans="2:65" s="1" customFormat="1" ht="46.5" customHeight="1">
      <c r="B18" s="558"/>
      <c r="C18" s="555"/>
      <c r="D18" s="629"/>
      <c r="E18" s="421" t="s">
        <v>258</v>
      </c>
      <c r="F18" s="397">
        <v>1</v>
      </c>
      <c r="G18" s="388">
        <v>1</v>
      </c>
      <c r="H18" s="385" t="s">
        <v>41</v>
      </c>
      <c r="I18" s="36" t="s">
        <v>202</v>
      </c>
      <c r="J18" s="36"/>
      <c r="K18" s="37" t="s">
        <v>298</v>
      </c>
      <c r="L18" s="30" t="s">
        <v>31</v>
      </c>
      <c r="M18" s="404" t="s">
        <v>36</v>
      </c>
      <c r="N18" s="400"/>
      <c r="O18" s="96"/>
      <c r="P18" s="96"/>
      <c r="Q18" s="97"/>
      <c r="R18" s="95"/>
      <c r="S18" s="96"/>
      <c r="T18" s="96"/>
      <c r="U18" s="97"/>
      <c r="V18" s="95" t="s">
        <v>118</v>
      </c>
      <c r="W18" s="96" t="s">
        <v>118</v>
      </c>
      <c r="X18" s="96" t="s">
        <v>118</v>
      </c>
      <c r="Y18" s="97" t="s">
        <v>118</v>
      </c>
      <c r="Z18" s="95" t="s">
        <v>118</v>
      </c>
      <c r="AA18" s="96" t="s">
        <v>118</v>
      </c>
      <c r="AB18" s="96" t="s">
        <v>118</v>
      </c>
      <c r="AC18" s="97" t="s">
        <v>118</v>
      </c>
      <c r="AD18" s="95" t="s">
        <v>118</v>
      </c>
      <c r="AE18" s="96" t="s">
        <v>118</v>
      </c>
      <c r="AF18" s="96" t="s">
        <v>118</v>
      </c>
      <c r="AG18" s="97" t="s">
        <v>118</v>
      </c>
      <c r="AH18" s="95" t="s">
        <v>118</v>
      </c>
      <c r="AI18" s="96" t="s">
        <v>118</v>
      </c>
      <c r="AJ18" s="96" t="s">
        <v>118</v>
      </c>
      <c r="AK18" s="97" t="s">
        <v>118</v>
      </c>
      <c r="AL18" s="95" t="s">
        <v>118</v>
      </c>
      <c r="AM18" s="96" t="s">
        <v>118</v>
      </c>
      <c r="AN18" s="96" t="s">
        <v>118</v>
      </c>
      <c r="AO18" s="97" t="s">
        <v>118</v>
      </c>
      <c r="AP18" s="95"/>
      <c r="AQ18" s="96"/>
      <c r="AR18" s="96"/>
      <c r="AS18" s="97"/>
      <c r="AT18" s="95"/>
      <c r="AU18" s="96"/>
      <c r="AV18" s="96"/>
      <c r="AW18" s="97"/>
      <c r="AX18" s="95"/>
      <c r="AY18" s="96"/>
      <c r="AZ18" s="96"/>
      <c r="BA18" s="97"/>
      <c r="BB18" s="95"/>
      <c r="BC18" s="96"/>
      <c r="BD18" s="96"/>
      <c r="BE18" s="97"/>
      <c r="BF18" s="95"/>
      <c r="BG18" s="96"/>
      <c r="BH18" s="96"/>
      <c r="BI18" s="97"/>
      <c r="BJ18" s="228"/>
      <c r="BK18" s="227"/>
      <c r="BL18" s="272"/>
      <c r="BM18" s="27"/>
    </row>
    <row r="19" spans="2:65" s="1" customFormat="1" ht="46.5" customHeight="1" thickBot="1">
      <c r="B19" s="559"/>
      <c r="C19" s="556"/>
      <c r="D19" s="630"/>
      <c r="E19" s="414" t="s">
        <v>255</v>
      </c>
      <c r="F19" s="405" t="s">
        <v>242</v>
      </c>
      <c r="G19" s="381">
        <v>1</v>
      </c>
      <c r="H19" s="383" t="s">
        <v>41</v>
      </c>
      <c r="I19" s="75" t="s">
        <v>259</v>
      </c>
      <c r="J19" s="75"/>
      <c r="K19" s="319" t="s">
        <v>291</v>
      </c>
      <c r="L19" s="130" t="s">
        <v>31</v>
      </c>
      <c r="M19" s="406" t="s">
        <v>220</v>
      </c>
      <c r="N19" s="101" t="s">
        <v>118</v>
      </c>
      <c r="O19" s="102" t="s">
        <v>118</v>
      </c>
      <c r="P19" s="102" t="s">
        <v>118</v>
      </c>
      <c r="Q19" s="103" t="s">
        <v>118</v>
      </c>
      <c r="R19" s="101" t="s">
        <v>118</v>
      </c>
      <c r="S19" s="102" t="s">
        <v>118</v>
      </c>
      <c r="T19" s="102" t="s">
        <v>118</v>
      </c>
      <c r="U19" s="103" t="s">
        <v>118</v>
      </c>
      <c r="V19" s="101" t="s">
        <v>118</v>
      </c>
      <c r="W19" s="102" t="s">
        <v>118</v>
      </c>
      <c r="X19" s="102" t="s">
        <v>118</v>
      </c>
      <c r="Y19" s="103" t="s">
        <v>118</v>
      </c>
      <c r="Z19" s="101" t="s">
        <v>118</v>
      </c>
      <c r="AA19" s="102" t="s">
        <v>118</v>
      </c>
      <c r="AB19" s="102" t="s">
        <v>118</v>
      </c>
      <c r="AC19" s="103" t="s">
        <v>118</v>
      </c>
      <c r="AD19" s="101" t="s">
        <v>118</v>
      </c>
      <c r="AE19" s="102" t="s">
        <v>118</v>
      </c>
      <c r="AF19" s="102" t="s">
        <v>118</v>
      </c>
      <c r="AG19" s="103" t="s">
        <v>118</v>
      </c>
      <c r="AH19" s="101" t="s">
        <v>118</v>
      </c>
      <c r="AI19" s="102" t="s">
        <v>118</v>
      </c>
      <c r="AJ19" s="102" t="s">
        <v>118</v>
      </c>
      <c r="AK19" s="103" t="s">
        <v>118</v>
      </c>
      <c r="AL19" s="101" t="s">
        <v>118</v>
      </c>
      <c r="AM19" s="102" t="s">
        <v>118</v>
      </c>
      <c r="AN19" s="102" t="s">
        <v>118</v>
      </c>
      <c r="AO19" s="103" t="s">
        <v>118</v>
      </c>
      <c r="AP19" s="101" t="s">
        <v>118</v>
      </c>
      <c r="AQ19" s="102" t="s">
        <v>118</v>
      </c>
      <c r="AR19" s="102" t="s">
        <v>118</v>
      </c>
      <c r="AS19" s="103" t="s">
        <v>118</v>
      </c>
      <c r="AT19" s="101" t="s">
        <v>118</v>
      </c>
      <c r="AU19" s="102" t="s">
        <v>118</v>
      </c>
      <c r="AV19" s="102" t="s">
        <v>118</v>
      </c>
      <c r="AW19" s="103" t="s">
        <v>118</v>
      </c>
      <c r="AX19" s="101" t="s">
        <v>118</v>
      </c>
      <c r="AY19" s="102" t="s">
        <v>118</v>
      </c>
      <c r="AZ19" s="102" t="s">
        <v>118</v>
      </c>
      <c r="BA19" s="103" t="s">
        <v>118</v>
      </c>
      <c r="BB19" s="101" t="s">
        <v>118</v>
      </c>
      <c r="BC19" s="102" t="s">
        <v>118</v>
      </c>
      <c r="BD19" s="102" t="s">
        <v>118</v>
      </c>
      <c r="BE19" s="103" t="s">
        <v>118</v>
      </c>
      <c r="BF19" s="101" t="s">
        <v>118</v>
      </c>
      <c r="BG19" s="102" t="s">
        <v>118</v>
      </c>
      <c r="BH19" s="102" t="s">
        <v>118</v>
      </c>
      <c r="BI19" s="103" t="s">
        <v>118</v>
      </c>
      <c r="BJ19" s="322"/>
      <c r="BK19" s="234"/>
      <c r="BL19" s="323"/>
      <c r="BM19" s="27"/>
    </row>
    <row r="20" spans="2:65" s="1" customFormat="1" ht="48.75" customHeight="1">
      <c r="B20" s="557">
        <v>2</v>
      </c>
      <c r="C20" s="554" t="s">
        <v>287</v>
      </c>
      <c r="D20" s="616" t="s">
        <v>223</v>
      </c>
      <c r="E20" s="413" t="s">
        <v>260</v>
      </c>
      <c r="F20" s="401" t="s">
        <v>242</v>
      </c>
      <c r="G20" s="380">
        <v>0.9</v>
      </c>
      <c r="H20" s="382" t="s">
        <v>41</v>
      </c>
      <c r="I20" s="66" t="s">
        <v>203</v>
      </c>
      <c r="J20" s="152"/>
      <c r="K20" s="37" t="s">
        <v>291</v>
      </c>
      <c r="L20" s="379" t="s">
        <v>31</v>
      </c>
      <c r="M20" s="25" t="s">
        <v>36</v>
      </c>
      <c r="N20" s="86" t="s">
        <v>118</v>
      </c>
      <c r="O20" s="87" t="s">
        <v>118</v>
      </c>
      <c r="P20" s="87" t="s">
        <v>118</v>
      </c>
      <c r="Q20" s="88" t="s">
        <v>118</v>
      </c>
      <c r="R20" s="86" t="s">
        <v>118</v>
      </c>
      <c r="S20" s="87" t="s">
        <v>118</v>
      </c>
      <c r="T20" s="87" t="s">
        <v>118</v>
      </c>
      <c r="U20" s="88" t="s">
        <v>118</v>
      </c>
      <c r="V20" s="86" t="s">
        <v>118</v>
      </c>
      <c r="W20" s="87" t="s">
        <v>118</v>
      </c>
      <c r="X20" s="87" t="s">
        <v>118</v>
      </c>
      <c r="Y20" s="88" t="s">
        <v>118</v>
      </c>
      <c r="Z20" s="86" t="s">
        <v>118</v>
      </c>
      <c r="AA20" s="87" t="s">
        <v>118</v>
      </c>
      <c r="AB20" s="87" t="s">
        <v>118</v>
      </c>
      <c r="AC20" s="88" t="s">
        <v>118</v>
      </c>
      <c r="AD20" s="86" t="s">
        <v>118</v>
      </c>
      <c r="AE20" s="87" t="s">
        <v>118</v>
      </c>
      <c r="AF20" s="87" t="s">
        <v>118</v>
      </c>
      <c r="AG20" s="88" t="s">
        <v>118</v>
      </c>
      <c r="AH20" s="86" t="s">
        <v>118</v>
      </c>
      <c r="AI20" s="87" t="s">
        <v>118</v>
      </c>
      <c r="AJ20" s="87" t="s">
        <v>118</v>
      </c>
      <c r="AK20" s="88" t="s">
        <v>118</v>
      </c>
      <c r="AL20" s="86" t="s">
        <v>118</v>
      </c>
      <c r="AM20" s="87" t="s">
        <v>118</v>
      </c>
      <c r="AN20" s="87" t="s">
        <v>118</v>
      </c>
      <c r="AO20" s="88" t="s">
        <v>118</v>
      </c>
      <c r="AP20" s="86" t="s">
        <v>118</v>
      </c>
      <c r="AQ20" s="87" t="s">
        <v>118</v>
      </c>
      <c r="AR20" s="87" t="s">
        <v>118</v>
      </c>
      <c r="AS20" s="88" t="s">
        <v>118</v>
      </c>
      <c r="AT20" s="86" t="s">
        <v>118</v>
      </c>
      <c r="AU20" s="87" t="s">
        <v>118</v>
      </c>
      <c r="AV20" s="87" t="s">
        <v>118</v>
      </c>
      <c r="AW20" s="88" t="s">
        <v>118</v>
      </c>
      <c r="AX20" s="86" t="s">
        <v>118</v>
      </c>
      <c r="AY20" s="87" t="s">
        <v>118</v>
      </c>
      <c r="AZ20" s="87" t="s">
        <v>118</v>
      </c>
      <c r="BA20" s="88" t="s">
        <v>118</v>
      </c>
      <c r="BB20" s="86" t="s">
        <v>118</v>
      </c>
      <c r="BC20" s="87" t="s">
        <v>118</v>
      </c>
      <c r="BD20" s="87" t="s">
        <v>118</v>
      </c>
      <c r="BE20" s="88" t="s">
        <v>118</v>
      </c>
      <c r="BF20" s="86" t="s">
        <v>118</v>
      </c>
      <c r="BG20" s="87" t="s">
        <v>118</v>
      </c>
      <c r="BH20" s="87" t="s">
        <v>118</v>
      </c>
      <c r="BI20" s="88" t="s">
        <v>118</v>
      </c>
      <c r="BJ20" s="334"/>
      <c r="BK20" s="335"/>
      <c r="BL20" s="26"/>
      <c r="BM20" s="27"/>
    </row>
    <row r="21" spans="2:65" s="1" customFormat="1" ht="48.75" customHeight="1">
      <c r="B21" s="558"/>
      <c r="C21" s="555"/>
      <c r="D21" s="616"/>
      <c r="E21" s="421" t="s">
        <v>293</v>
      </c>
      <c r="F21" s="394" t="s">
        <v>242</v>
      </c>
      <c r="G21" s="388">
        <v>1</v>
      </c>
      <c r="H21" s="378" t="s">
        <v>41</v>
      </c>
      <c r="I21" s="36" t="s">
        <v>205</v>
      </c>
      <c r="J21" s="36"/>
      <c r="K21" s="37" t="s">
        <v>303</v>
      </c>
      <c r="L21" s="30" t="s">
        <v>31</v>
      </c>
      <c r="M21" s="31" t="s">
        <v>43</v>
      </c>
      <c r="N21" s="95" t="s">
        <v>118</v>
      </c>
      <c r="O21" s="96" t="s">
        <v>118</v>
      </c>
      <c r="P21" s="96" t="s">
        <v>118</v>
      </c>
      <c r="Q21" s="97" t="s">
        <v>118</v>
      </c>
      <c r="R21" s="95" t="s">
        <v>118</v>
      </c>
      <c r="S21" s="96" t="s">
        <v>118</v>
      </c>
      <c r="T21" s="96" t="s">
        <v>118</v>
      </c>
      <c r="U21" s="97" t="s">
        <v>118</v>
      </c>
      <c r="V21" s="95" t="s">
        <v>118</v>
      </c>
      <c r="W21" s="96" t="s">
        <v>118</v>
      </c>
      <c r="X21" s="96" t="s">
        <v>118</v>
      </c>
      <c r="Y21" s="97" t="s">
        <v>118</v>
      </c>
      <c r="Z21" s="95"/>
      <c r="AA21" s="96"/>
      <c r="AB21" s="96"/>
      <c r="AC21" s="97"/>
      <c r="AD21" s="95"/>
      <c r="AE21" s="96"/>
      <c r="AF21" s="96"/>
      <c r="AG21" s="97"/>
      <c r="AH21" s="95"/>
      <c r="AI21" s="96"/>
      <c r="AJ21" s="96"/>
      <c r="AK21" s="97"/>
      <c r="AL21" s="95"/>
      <c r="AM21" s="96"/>
      <c r="AN21" s="96"/>
      <c r="AO21" s="97"/>
      <c r="AP21" s="95"/>
      <c r="AQ21" s="96"/>
      <c r="AR21" s="96"/>
      <c r="AS21" s="97"/>
      <c r="AT21" s="95"/>
      <c r="AU21" s="96"/>
      <c r="AV21" s="96"/>
      <c r="AW21" s="97"/>
      <c r="AX21" s="95"/>
      <c r="AY21" s="96"/>
      <c r="AZ21" s="96"/>
      <c r="BA21" s="97"/>
      <c r="BB21" s="95"/>
      <c r="BC21" s="96"/>
      <c r="BD21" s="96"/>
      <c r="BE21" s="97"/>
      <c r="BF21" s="95"/>
      <c r="BG21" s="96"/>
      <c r="BH21" s="96"/>
      <c r="BI21" s="97"/>
      <c r="BJ21" s="326"/>
      <c r="BK21" s="227"/>
      <c r="BL21" s="35"/>
      <c r="BM21" s="27"/>
    </row>
    <row r="22" spans="2:65" s="1" customFormat="1" ht="41.25" customHeight="1">
      <c r="B22" s="558"/>
      <c r="C22" s="555"/>
      <c r="D22" s="616"/>
      <c r="E22" s="622" t="s">
        <v>261</v>
      </c>
      <c r="F22" s="386" t="s">
        <v>242</v>
      </c>
      <c r="G22" s="388">
        <v>1</v>
      </c>
      <c r="H22" s="378" t="s">
        <v>41</v>
      </c>
      <c r="I22" s="36" t="s">
        <v>221</v>
      </c>
      <c r="J22" s="28"/>
      <c r="K22" s="37" t="s">
        <v>304</v>
      </c>
      <c r="L22" s="33" t="s">
        <v>31</v>
      </c>
      <c r="M22" s="31" t="s">
        <v>263</v>
      </c>
      <c r="N22" s="95"/>
      <c r="O22" s="96"/>
      <c r="P22" s="96"/>
      <c r="Q22" s="97"/>
      <c r="R22" s="95"/>
      <c r="S22" s="96"/>
      <c r="T22" s="96"/>
      <c r="U22" s="97"/>
      <c r="V22" s="95" t="s">
        <v>118</v>
      </c>
      <c r="W22" s="96" t="s">
        <v>118</v>
      </c>
      <c r="X22" s="96" t="s">
        <v>118</v>
      </c>
      <c r="Y22" s="97" t="s">
        <v>118</v>
      </c>
      <c r="Z22" s="95" t="s">
        <v>118</v>
      </c>
      <c r="AA22" s="96" t="s">
        <v>118</v>
      </c>
      <c r="AB22" s="96" t="s">
        <v>118</v>
      </c>
      <c r="AC22" s="97" t="s">
        <v>118</v>
      </c>
      <c r="AD22" s="95" t="s">
        <v>118</v>
      </c>
      <c r="AE22" s="96" t="s">
        <v>118</v>
      </c>
      <c r="AF22" s="96" t="s">
        <v>118</v>
      </c>
      <c r="AG22" s="97" t="s">
        <v>118</v>
      </c>
      <c r="AH22" s="95"/>
      <c r="AI22" s="96"/>
      <c r="AJ22" s="96"/>
      <c r="AK22" s="97"/>
      <c r="AL22" s="95"/>
      <c r="AM22" s="96"/>
      <c r="AN22" s="96"/>
      <c r="AO22" s="97"/>
      <c r="AP22" s="95"/>
      <c r="AQ22" s="96"/>
      <c r="AR22" s="96"/>
      <c r="AS22" s="97"/>
      <c r="AT22" s="95"/>
      <c r="AU22" s="96"/>
      <c r="AV22" s="96"/>
      <c r="AW22" s="97"/>
      <c r="AX22" s="95"/>
      <c r="AY22" s="96"/>
      <c r="AZ22" s="96"/>
      <c r="BA22" s="97"/>
      <c r="BB22" s="95"/>
      <c r="BC22" s="96"/>
      <c r="BD22" s="96"/>
      <c r="BE22" s="97"/>
      <c r="BF22" s="95"/>
      <c r="BG22" s="96"/>
      <c r="BH22" s="96"/>
      <c r="BI22" s="97"/>
      <c r="BJ22" s="327"/>
      <c r="BK22" s="232"/>
      <c r="BL22" s="273"/>
      <c r="BM22" s="27"/>
    </row>
    <row r="23" spans="2:65" s="1" customFormat="1" ht="37.5" customHeight="1">
      <c r="B23" s="558"/>
      <c r="C23" s="555"/>
      <c r="D23" s="616"/>
      <c r="E23" s="595"/>
      <c r="F23" s="386" t="s">
        <v>242</v>
      </c>
      <c r="G23" s="388">
        <v>1</v>
      </c>
      <c r="H23" s="378" t="s">
        <v>41</v>
      </c>
      <c r="I23" s="36" t="s">
        <v>262</v>
      </c>
      <c r="J23" s="82"/>
      <c r="K23" s="37" t="s">
        <v>249</v>
      </c>
      <c r="L23" s="33" t="s">
        <v>31</v>
      </c>
      <c r="M23" s="31" t="s">
        <v>263</v>
      </c>
      <c r="N23" s="95"/>
      <c r="O23" s="96"/>
      <c r="P23" s="96"/>
      <c r="Q23" s="97"/>
      <c r="R23" s="95"/>
      <c r="S23" s="96"/>
      <c r="T23" s="96"/>
      <c r="U23" s="97"/>
      <c r="V23" s="95"/>
      <c r="W23" s="96"/>
      <c r="X23" s="96"/>
      <c r="Y23" s="97"/>
      <c r="Z23" s="95"/>
      <c r="AA23" s="96"/>
      <c r="AB23" s="96"/>
      <c r="AC23" s="97"/>
      <c r="AD23" s="95"/>
      <c r="AE23" s="96"/>
      <c r="AF23" s="96"/>
      <c r="AG23" s="97"/>
      <c r="AH23" s="95"/>
      <c r="AI23" s="96"/>
      <c r="AJ23" s="96"/>
      <c r="AK23" s="97"/>
      <c r="AL23" s="95"/>
      <c r="AM23" s="96"/>
      <c r="AN23" s="96"/>
      <c r="AO23" s="97"/>
      <c r="AP23" s="95"/>
      <c r="AQ23" s="96"/>
      <c r="AR23" s="96"/>
      <c r="AS23" s="97"/>
      <c r="AT23" s="95"/>
      <c r="AU23" s="96"/>
      <c r="AV23" s="96"/>
      <c r="AW23" s="97"/>
      <c r="AX23" s="95" t="s">
        <v>118</v>
      </c>
      <c r="AY23" s="96" t="s">
        <v>118</v>
      </c>
      <c r="AZ23" s="96" t="s">
        <v>118</v>
      </c>
      <c r="BA23" s="97" t="s">
        <v>118</v>
      </c>
      <c r="BB23" s="95" t="s">
        <v>118</v>
      </c>
      <c r="BC23" s="96" t="s">
        <v>118</v>
      </c>
      <c r="BD23" s="96" t="s">
        <v>118</v>
      </c>
      <c r="BE23" s="97" t="s">
        <v>118</v>
      </c>
      <c r="BF23" s="95" t="s">
        <v>118</v>
      </c>
      <c r="BG23" s="96" t="s">
        <v>118</v>
      </c>
      <c r="BH23" s="96" t="s">
        <v>118</v>
      </c>
      <c r="BI23" s="97" t="s">
        <v>118</v>
      </c>
      <c r="BJ23" s="325"/>
      <c r="BK23" s="227"/>
      <c r="BL23" s="35"/>
      <c r="BM23" s="27"/>
    </row>
    <row r="24" spans="2:65" s="1" customFormat="1" ht="45" customHeight="1">
      <c r="B24" s="558"/>
      <c r="C24" s="555"/>
      <c r="D24" s="616"/>
      <c r="E24" s="421" t="s">
        <v>265</v>
      </c>
      <c r="F24" s="389">
        <v>1</v>
      </c>
      <c r="G24" s="388">
        <v>1</v>
      </c>
      <c r="H24" s="378" t="s">
        <v>41</v>
      </c>
      <c r="I24" s="36" t="s">
        <v>206</v>
      </c>
      <c r="J24" s="82"/>
      <c r="K24" s="37" t="s">
        <v>291</v>
      </c>
      <c r="L24" s="33" t="s">
        <v>31</v>
      </c>
      <c r="M24" s="215" t="s">
        <v>36</v>
      </c>
      <c r="N24" s="95" t="s">
        <v>118</v>
      </c>
      <c r="O24" s="96" t="s">
        <v>118</v>
      </c>
      <c r="P24" s="96" t="s">
        <v>118</v>
      </c>
      <c r="Q24" s="97" t="s">
        <v>118</v>
      </c>
      <c r="R24" s="95" t="s">
        <v>118</v>
      </c>
      <c r="S24" s="96" t="s">
        <v>118</v>
      </c>
      <c r="T24" s="96" t="s">
        <v>118</v>
      </c>
      <c r="U24" s="97" t="s">
        <v>118</v>
      </c>
      <c r="V24" s="95" t="s">
        <v>118</v>
      </c>
      <c r="W24" s="96" t="s">
        <v>118</v>
      </c>
      <c r="X24" s="96" t="s">
        <v>118</v>
      </c>
      <c r="Y24" s="97" t="s">
        <v>118</v>
      </c>
      <c r="Z24" s="95" t="s">
        <v>118</v>
      </c>
      <c r="AA24" s="96" t="s">
        <v>118</v>
      </c>
      <c r="AB24" s="96" t="s">
        <v>118</v>
      </c>
      <c r="AC24" s="97" t="s">
        <v>118</v>
      </c>
      <c r="AD24" s="95" t="s">
        <v>118</v>
      </c>
      <c r="AE24" s="96" t="s">
        <v>118</v>
      </c>
      <c r="AF24" s="96" t="s">
        <v>118</v>
      </c>
      <c r="AG24" s="97" t="s">
        <v>118</v>
      </c>
      <c r="AH24" s="95" t="s">
        <v>118</v>
      </c>
      <c r="AI24" s="96" t="s">
        <v>118</v>
      </c>
      <c r="AJ24" s="96" t="s">
        <v>118</v>
      </c>
      <c r="AK24" s="97" t="s">
        <v>118</v>
      </c>
      <c r="AL24" s="95" t="s">
        <v>118</v>
      </c>
      <c r="AM24" s="96" t="s">
        <v>118</v>
      </c>
      <c r="AN24" s="96" t="s">
        <v>118</v>
      </c>
      <c r="AO24" s="97" t="s">
        <v>118</v>
      </c>
      <c r="AP24" s="95" t="s">
        <v>118</v>
      </c>
      <c r="AQ24" s="96" t="s">
        <v>118</v>
      </c>
      <c r="AR24" s="96" t="s">
        <v>118</v>
      </c>
      <c r="AS24" s="97" t="s">
        <v>118</v>
      </c>
      <c r="AT24" s="95" t="s">
        <v>118</v>
      </c>
      <c r="AU24" s="96" t="s">
        <v>118</v>
      </c>
      <c r="AV24" s="96" t="s">
        <v>118</v>
      </c>
      <c r="AW24" s="97" t="s">
        <v>118</v>
      </c>
      <c r="AX24" s="95" t="s">
        <v>118</v>
      </c>
      <c r="AY24" s="96" t="s">
        <v>118</v>
      </c>
      <c r="AZ24" s="96" t="s">
        <v>118</v>
      </c>
      <c r="BA24" s="97" t="s">
        <v>118</v>
      </c>
      <c r="BB24" s="95" t="s">
        <v>118</v>
      </c>
      <c r="BC24" s="96" t="s">
        <v>118</v>
      </c>
      <c r="BD24" s="96" t="s">
        <v>118</v>
      </c>
      <c r="BE24" s="97" t="s">
        <v>118</v>
      </c>
      <c r="BF24" s="95" t="s">
        <v>118</v>
      </c>
      <c r="BG24" s="96" t="s">
        <v>118</v>
      </c>
      <c r="BH24" s="96" t="s">
        <v>118</v>
      </c>
      <c r="BI24" s="97" t="s">
        <v>118</v>
      </c>
      <c r="BJ24" s="325"/>
      <c r="BK24" s="227"/>
      <c r="BL24" s="35"/>
      <c r="BM24" s="27"/>
    </row>
    <row r="25" spans="2:65" s="1" customFormat="1" ht="42" customHeight="1">
      <c r="B25" s="558"/>
      <c r="C25" s="555"/>
      <c r="D25" s="616"/>
      <c r="E25" s="421" t="s">
        <v>264</v>
      </c>
      <c r="F25" s="386" t="s">
        <v>242</v>
      </c>
      <c r="G25" s="388">
        <v>1</v>
      </c>
      <c r="H25" s="378" t="s">
        <v>41</v>
      </c>
      <c r="I25" s="36" t="s">
        <v>233</v>
      </c>
      <c r="J25" s="328"/>
      <c r="K25" s="37" t="s">
        <v>291</v>
      </c>
      <c r="L25" s="33" t="s">
        <v>31</v>
      </c>
      <c r="M25" s="215" t="s">
        <v>36</v>
      </c>
      <c r="N25" s="95" t="s">
        <v>118</v>
      </c>
      <c r="O25" s="96" t="s">
        <v>118</v>
      </c>
      <c r="P25" s="96" t="s">
        <v>118</v>
      </c>
      <c r="Q25" s="97" t="s">
        <v>118</v>
      </c>
      <c r="R25" s="95" t="s">
        <v>118</v>
      </c>
      <c r="S25" s="96" t="s">
        <v>118</v>
      </c>
      <c r="T25" s="96" t="s">
        <v>118</v>
      </c>
      <c r="U25" s="97" t="s">
        <v>118</v>
      </c>
      <c r="V25" s="95" t="s">
        <v>118</v>
      </c>
      <c r="W25" s="96" t="s">
        <v>118</v>
      </c>
      <c r="X25" s="96" t="s">
        <v>118</v>
      </c>
      <c r="Y25" s="97" t="s">
        <v>118</v>
      </c>
      <c r="Z25" s="95" t="s">
        <v>118</v>
      </c>
      <c r="AA25" s="96" t="s">
        <v>118</v>
      </c>
      <c r="AB25" s="96" t="s">
        <v>118</v>
      </c>
      <c r="AC25" s="97" t="s">
        <v>118</v>
      </c>
      <c r="AD25" s="95" t="s">
        <v>118</v>
      </c>
      <c r="AE25" s="96" t="s">
        <v>118</v>
      </c>
      <c r="AF25" s="96" t="s">
        <v>118</v>
      </c>
      <c r="AG25" s="97" t="s">
        <v>118</v>
      </c>
      <c r="AH25" s="95" t="s">
        <v>118</v>
      </c>
      <c r="AI25" s="96" t="s">
        <v>118</v>
      </c>
      <c r="AJ25" s="96" t="s">
        <v>118</v>
      </c>
      <c r="AK25" s="97" t="s">
        <v>118</v>
      </c>
      <c r="AL25" s="95" t="s">
        <v>118</v>
      </c>
      <c r="AM25" s="96" t="s">
        <v>118</v>
      </c>
      <c r="AN25" s="96" t="s">
        <v>118</v>
      </c>
      <c r="AO25" s="97" t="s">
        <v>118</v>
      </c>
      <c r="AP25" s="95" t="s">
        <v>118</v>
      </c>
      <c r="AQ25" s="96" t="s">
        <v>118</v>
      </c>
      <c r="AR25" s="96" t="s">
        <v>118</v>
      </c>
      <c r="AS25" s="97" t="s">
        <v>118</v>
      </c>
      <c r="AT25" s="95" t="s">
        <v>118</v>
      </c>
      <c r="AU25" s="96" t="s">
        <v>118</v>
      </c>
      <c r="AV25" s="96" t="s">
        <v>118</v>
      </c>
      <c r="AW25" s="97" t="s">
        <v>118</v>
      </c>
      <c r="AX25" s="95" t="s">
        <v>118</v>
      </c>
      <c r="AY25" s="96" t="s">
        <v>118</v>
      </c>
      <c r="AZ25" s="96" t="s">
        <v>118</v>
      </c>
      <c r="BA25" s="97" t="s">
        <v>118</v>
      </c>
      <c r="BB25" s="95" t="s">
        <v>118</v>
      </c>
      <c r="BC25" s="96" t="s">
        <v>118</v>
      </c>
      <c r="BD25" s="96" t="s">
        <v>118</v>
      </c>
      <c r="BE25" s="97" t="s">
        <v>118</v>
      </c>
      <c r="BF25" s="95" t="s">
        <v>118</v>
      </c>
      <c r="BG25" s="96" t="s">
        <v>118</v>
      </c>
      <c r="BH25" s="96" t="s">
        <v>118</v>
      </c>
      <c r="BI25" s="97" t="s">
        <v>118</v>
      </c>
      <c r="BJ25" s="325"/>
      <c r="BK25" s="329"/>
      <c r="BL25" s="35"/>
      <c r="BM25" s="27"/>
    </row>
    <row r="26" spans="2:65" s="1" customFormat="1" ht="36.75" customHeight="1" thickBot="1">
      <c r="B26" s="558"/>
      <c r="C26" s="555"/>
      <c r="D26" s="616"/>
      <c r="E26" s="421" t="s">
        <v>265</v>
      </c>
      <c r="F26" s="389">
        <v>0.8</v>
      </c>
      <c r="G26" s="389">
        <v>0.9</v>
      </c>
      <c r="H26" s="378" t="s">
        <v>41</v>
      </c>
      <c r="I26" s="28" t="s">
        <v>290</v>
      </c>
      <c r="J26" s="36"/>
      <c r="K26" s="37" t="s">
        <v>291</v>
      </c>
      <c r="L26" s="33" t="s">
        <v>31</v>
      </c>
      <c r="M26" s="215" t="s">
        <v>36</v>
      </c>
      <c r="N26" s="95" t="s">
        <v>118</v>
      </c>
      <c r="O26" s="96" t="s">
        <v>118</v>
      </c>
      <c r="P26" s="96" t="s">
        <v>118</v>
      </c>
      <c r="Q26" s="97" t="s">
        <v>118</v>
      </c>
      <c r="R26" s="95" t="s">
        <v>118</v>
      </c>
      <c r="S26" s="96" t="s">
        <v>118</v>
      </c>
      <c r="T26" s="96" t="s">
        <v>118</v>
      </c>
      <c r="U26" s="97" t="s">
        <v>118</v>
      </c>
      <c r="V26" s="95" t="s">
        <v>118</v>
      </c>
      <c r="W26" s="96" t="s">
        <v>118</v>
      </c>
      <c r="X26" s="96" t="s">
        <v>118</v>
      </c>
      <c r="Y26" s="97" t="s">
        <v>118</v>
      </c>
      <c r="Z26" s="95" t="s">
        <v>118</v>
      </c>
      <c r="AA26" s="96" t="s">
        <v>118</v>
      </c>
      <c r="AB26" s="96" t="s">
        <v>118</v>
      </c>
      <c r="AC26" s="97" t="s">
        <v>118</v>
      </c>
      <c r="AD26" s="95" t="s">
        <v>118</v>
      </c>
      <c r="AE26" s="96" t="s">
        <v>118</v>
      </c>
      <c r="AF26" s="96" t="s">
        <v>118</v>
      </c>
      <c r="AG26" s="97" t="s">
        <v>118</v>
      </c>
      <c r="AH26" s="95" t="s">
        <v>118</v>
      </c>
      <c r="AI26" s="96" t="s">
        <v>118</v>
      </c>
      <c r="AJ26" s="96" t="s">
        <v>118</v>
      </c>
      <c r="AK26" s="97" t="s">
        <v>118</v>
      </c>
      <c r="AL26" s="95" t="s">
        <v>118</v>
      </c>
      <c r="AM26" s="96" t="s">
        <v>118</v>
      </c>
      <c r="AN26" s="96" t="s">
        <v>118</v>
      </c>
      <c r="AO26" s="97" t="s">
        <v>118</v>
      </c>
      <c r="AP26" s="95" t="s">
        <v>118</v>
      </c>
      <c r="AQ26" s="96" t="s">
        <v>118</v>
      </c>
      <c r="AR26" s="96" t="s">
        <v>118</v>
      </c>
      <c r="AS26" s="97" t="s">
        <v>118</v>
      </c>
      <c r="AT26" s="95" t="s">
        <v>118</v>
      </c>
      <c r="AU26" s="96" t="s">
        <v>118</v>
      </c>
      <c r="AV26" s="96" t="s">
        <v>118</v>
      </c>
      <c r="AW26" s="97" t="s">
        <v>118</v>
      </c>
      <c r="AX26" s="95" t="s">
        <v>118</v>
      </c>
      <c r="AY26" s="96" t="s">
        <v>118</v>
      </c>
      <c r="AZ26" s="96" t="s">
        <v>118</v>
      </c>
      <c r="BA26" s="97" t="s">
        <v>118</v>
      </c>
      <c r="BB26" s="95" t="s">
        <v>118</v>
      </c>
      <c r="BC26" s="96" t="s">
        <v>118</v>
      </c>
      <c r="BD26" s="96" t="s">
        <v>118</v>
      </c>
      <c r="BE26" s="97" t="s">
        <v>118</v>
      </c>
      <c r="BF26" s="95" t="s">
        <v>118</v>
      </c>
      <c r="BG26" s="96" t="s">
        <v>118</v>
      </c>
      <c r="BH26" s="96" t="s">
        <v>118</v>
      </c>
      <c r="BI26" s="97" t="s">
        <v>118</v>
      </c>
      <c r="BJ26" s="330"/>
      <c r="BK26" s="227"/>
      <c r="BL26" s="279"/>
      <c r="BM26" s="27"/>
    </row>
    <row r="27" spans="2:65" s="1" customFormat="1" ht="42.75" customHeight="1">
      <c r="B27" s="557">
        <v>3</v>
      </c>
      <c r="C27" s="554" t="s">
        <v>288</v>
      </c>
      <c r="D27" s="607" t="s">
        <v>225</v>
      </c>
      <c r="E27" s="420" t="s">
        <v>281</v>
      </c>
      <c r="F27" s="408">
        <v>0.9</v>
      </c>
      <c r="G27" s="408">
        <v>1</v>
      </c>
      <c r="H27" s="331" t="s">
        <v>41</v>
      </c>
      <c r="I27" s="45" t="s">
        <v>283</v>
      </c>
      <c r="J27" s="45"/>
      <c r="K27" s="349" t="s">
        <v>291</v>
      </c>
      <c r="L27" s="133">
        <v>2400</v>
      </c>
      <c r="M27" s="151" t="s">
        <v>59</v>
      </c>
      <c r="N27" s="341"/>
      <c r="O27" s="105"/>
      <c r="P27" s="105"/>
      <c r="Q27" s="106" t="s">
        <v>118</v>
      </c>
      <c r="R27" s="104"/>
      <c r="S27" s="105"/>
      <c r="T27" s="105"/>
      <c r="U27" s="106" t="s">
        <v>118</v>
      </c>
      <c r="V27" s="104"/>
      <c r="W27" s="105"/>
      <c r="X27" s="105"/>
      <c r="Y27" s="106" t="s">
        <v>118</v>
      </c>
      <c r="Z27" s="104"/>
      <c r="AA27" s="105"/>
      <c r="AB27" s="105"/>
      <c r="AC27" s="106" t="s">
        <v>118</v>
      </c>
      <c r="AD27" s="104"/>
      <c r="AE27" s="105"/>
      <c r="AF27" s="105"/>
      <c r="AG27" s="106" t="s">
        <v>118</v>
      </c>
      <c r="AH27" s="104"/>
      <c r="AI27" s="105"/>
      <c r="AJ27" s="105"/>
      <c r="AK27" s="106" t="s">
        <v>118</v>
      </c>
      <c r="AL27" s="104"/>
      <c r="AM27" s="105"/>
      <c r="AN27" s="105"/>
      <c r="AO27" s="106" t="s">
        <v>118</v>
      </c>
      <c r="AP27" s="104"/>
      <c r="AQ27" s="105"/>
      <c r="AR27" s="105"/>
      <c r="AS27" s="106" t="s">
        <v>118</v>
      </c>
      <c r="AT27" s="104"/>
      <c r="AU27" s="105"/>
      <c r="AV27" s="105"/>
      <c r="AW27" s="106" t="s">
        <v>118</v>
      </c>
      <c r="AX27" s="104"/>
      <c r="AY27" s="105"/>
      <c r="AZ27" s="105"/>
      <c r="BA27" s="106" t="s">
        <v>118</v>
      </c>
      <c r="BB27" s="104"/>
      <c r="BC27" s="105"/>
      <c r="BD27" s="105"/>
      <c r="BE27" s="106" t="s">
        <v>118</v>
      </c>
      <c r="BF27" s="104"/>
      <c r="BG27" s="105"/>
      <c r="BH27" s="105"/>
      <c r="BI27" s="106" t="s">
        <v>118</v>
      </c>
      <c r="BJ27" s="221"/>
      <c r="BK27" s="335"/>
      <c r="BL27" s="276"/>
      <c r="BM27" s="27"/>
    </row>
    <row r="28" spans="2:65" s="1" customFormat="1" ht="46.5" customHeight="1">
      <c r="B28" s="558"/>
      <c r="C28" s="555"/>
      <c r="D28" s="625"/>
      <c r="E28" s="421" t="s">
        <v>282</v>
      </c>
      <c r="F28" s="389">
        <v>0.9</v>
      </c>
      <c r="G28" s="389">
        <v>1</v>
      </c>
      <c r="H28" s="324" t="s">
        <v>41</v>
      </c>
      <c r="I28" s="28" t="s">
        <v>284</v>
      </c>
      <c r="J28" s="82"/>
      <c r="K28" s="29" t="s">
        <v>291</v>
      </c>
      <c r="L28" s="33">
        <v>2160</v>
      </c>
      <c r="M28" s="147" t="s">
        <v>59</v>
      </c>
      <c r="N28" s="117"/>
      <c r="O28" s="108" t="s">
        <v>118</v>
      </c>
      <c r="P28" s="108"/>
      <c r="Q28" s="109" t="s">
        <v>118</v>
      </c>
      <c r="R28" s="107"/>
      <c r="S28" s="108" t="s">
        <v>118</v>
      </c>
      <c r="T28" s="108"/>
      <c r="U28" s="109" t="s">
        <v>118</v>
      </c>
      <c r="V28" s="107"/>
      <c r="W28" s="108" t="s">
        <v>118</v>
      </c>
      <c r="X28" s="108"/>
      <c r="Y28" s="109" t="s">
        <v>118</v>
      </c>
      <c r="Z28" s="107"/>
      <c r="AA28" s="108" t="s">
        <v>118</v>
      </c>
      <c r="AB28" s="108"/>
      <c r="AC28" s="109" t="s">
        <v>118</v>
      </c>
      <c r="AD28" s="107"/>
      <c r="AE28" s="108" t="s">
        <v>118</v>
      </c>
      <c r="AF28" s="108"/>
      <c r="AG28" s="109" t="s">
        <v>118</v>
      </c>
      <c r="AH28" s="107"/>
      <c r="AI28" s="108" t="s">
        <v>118</v>
      </c>
      <c r="AJ28" s="108"/>
      <c r="AK28" s="109" t="s">
        <v>118</v>
      </c>
      <c r="AL28" s="107"/>
      <c r="AM28" s="108" t="s">
        <v>118</v>
      </c>
      <c r="AN28" s="108"/>
      <c r="AO28" s="109" t="s">
        <v>118</v>
      </c>
      <c r="AP28" s="107"/>
      <c r="AQ28" s="108" t="s">
        <v>118</v>
      </c>
      <c r="AR28" s="108"/>
      <c r="AS28" s="109" t="s">
        <v>118</v>
      </c>
      <c r="AT28" s="107"/>
      <c r="AU28" s="108" t="s">
        <v>118</v>
      </c>
      <c r="AV28" s="108"/>
      <c r="AW28" s="109" t="s">
        <v>118</v>
      </c>
      <c r="AX28" s="107"/>
      <c r="AY28" s="108" t="s">
        <v>118</v>
      </c>
      <c r="AZ28" s="108"/>
      <c r="BA28" s="109" t="s">
        <v>118</v>
      </c>
      <c r="BB28" s="107"/>
      <c r="BC28" s="108" t="s">
        <v>118</v>
      </c>
      <c r="BD28" s="108"/>
      <c r="BE28" s="109" t="s">
        <v>118</v>
      </c>
      <c r="BF28" s="107"/>
      <c r="BG28" s="108" t="s">
        <v>118</v>
      </c>
      <c r="BH28" s="108"/>
      <c r="BI28" s="109" t="s">
        <v>118</v>
      </c>
      <c r="BJ28" s="229"/>
      <c r="BK28" s="238"/>
      <c r="BL28" s="70"/>
      <c r="BM28" s="27"/>
    </row>
    <row r="29" spans="2:65" s="1" customFormat="1" ht="45.75" customHeight="1">
      <c r="B29" s="558"/>
      <c r="C29" s="555"/>
      <c r="D29" s="625"/>
      <c r="E29" s="631" t="s">
        <v>265</v>
      </c>
      <c r="F29" s="389">
        <v>0.8</v>
      </c>
      <c r="G29" s="389">
        <v>1</v>
      </c>
      <c r="H29" s="430" t="s">
        <v>41</v>
      </c>
      <c r="I29" s="36" t="s">
        <v>292</v>
      </c>
      <c r="J29" s="36"/>
      <c r="K29" s="29" t="s">
        <v>291</v>
      </c>
      <c r="L29" s="33" t="s">
        <v>31</v>
      </c>
      <c r="M29" s="147" t="s">
        <v>296</v>
      </c>
      <c r="N29" s="116"/>
      <c r="O29" s="111"/>
      <c r="P29" s="111"/>
      <c r="Q29" s="154" t="s">
        <v>118</v>
      </c>
      <c r="R29" s="110"/>
      <c r="S29" s="111"/>
      <c r="T29" s="111"/>
      <c r="U29" s="154" t="s">
        <v>118</v>
      </c>
      <c r="V29" s="110"/>
      <c r="W29" s="111"/>
      <c r="X29" s="111"/>
      <c r="Y29" s="154" t="s">
        <v>118</v>
      </c>
      <c r="Z29" s="110"/>
      <c r="AA29" s="111"/>
      <c r="AB29" s="111"/>
      <c r="AC29" s="154" t="s">
        <v>118</v>
      </c>
      <c r="AD29" s="110"/>
      <c r="AE29" s="111"/>
      <c r="AF29" s="111"/>
      <c r="AG29" s="154" t="s">
        <v>118</v>
      </c>
      <c r="AH29" s="110"/>
      <c r="AI29" s="111"/>
      <c r="AJ29" s="111"/>
      <c r="AK29" s="154" t="s">
        <v>118</v>
      </c>
      <c r="AL29" s="110"/>
      <c r="AM29" s="111"/>
      <c r="AN29" s="111"/>
      <c r="AO29" s="154" t="s">
        <v>118</v>
      </c>
      <c r="AP29" s="110"/>
      <c r="AQ29" s="111"/>
      <c r="AR29" s="111"/>
      <c r="AS29" s="154" t="s">
        <v>118</v>
      </c>
      <c r="AT29" s="110"/>
      <c r="AU29" s="111"/>
      <c r="AV29" s="111"/>
      <c r="AW29" s="154" t="s">
        <v>118</v>
      </c>
      <c r="AX29" s="110"/>
      <c r="AY29" s="111"/>
      <c r="AZ29" s="111"/>
      <c r="BA29" s="154" t="s">
        <v>118</v>
      </c>
      <c r="BB29" s="110"/>
      <c r="BC29" s="111"/>
      <c r="BD29" s="111"/>
      <c r="BE29" s="154" t="s">
        <v>118</v>
      </c>
      <c r="BF29" s="110"/>
      <c r="BG29" s="111"/>
      <c r="BH29" s="111"/>
      <c r="BI29" s="154" t="s">
        <v>118</v>
      </c>
      <c r="BJ29" s="231"/>
      <c r="BK29" s="239"/>
      <c r="BL29" s="279"/>
      <c r="BM29" s="27"/>
    </row>
    <row r="30" spans="2:65" s="40" customFormat="1" ht="39" customHeight="1">
      <c r="B30" s="558"/>
      <c r="C30" s="555"/>
      <c r="D30" s="622"/>
      <c r="E30" s="597"/>
      <c r="F30" s="397" t="s">
        <v>242</v>
      </c>
      <c r="G30" s="389">
        <v>1</v>
      </c>
      <c r="H30" s="386" t="s">
        <v>41</v>
      </c>
      <c r="I30" s="36" t="s">
        <v>280</v>
      </c>
      <c r="J30" s="82"/>
      <c r="K30" s="29" t="s">
        <v>291</v>
      </c>
      <c r="L30" s="72" t="s">
        <v>31</v>
      </c>
      <c r="M30" s="215" t="s">
        <v>36</v>
      </c>
      <c r="N30" s="89"/>
      <c r="O30" s="90"/>
      <c r="P30" s="90"/>
      <c r="Q30" s="91" t="s">
        <v>118</v>
      </c>
      <c r="R30" s="89"/>
      <c r="S30" s="90"/>
      <c r="T30" s="90"/>
      <c r="U30" s="91" t="s">
        <v>118</v>
      </c>
      <c r="V30" s="89"/>
      <c r="W30" s="90"/>
      <c r="X30" s="90"/>
      <c r="Y30" s="91" t="s">
        <v>118</v>
      </c>
      <c r="Z30" s="89"/>
      <c r="AA30" s="90"/>
      <c r="AB30" s="90"/>
      <c r="AC30" s="91" t="s">
        <v>118</v>
      </c>
      <c r="AD30" s="89"/>
      <c r="AE30" s="90"/>
      <c r="AF30" s="90"/>
      <c r="AG30" s="91" t="s">
        <v>118</v>
      </c>
      <c r="AH30" s="89"/>
      <c r="AI30" s="90"/>
      <c r="AJ30" s="90"/>
      <c r="AK30" s="91" t="s">
        <v>118</v>
      </c>
      <c r="AL30" s="89"/>
      <c r="AM30" s="90"/>
      <c r="AN30" s="90"/>
      <c r="AO30" s="91" t="s">
        <v>118</v>
      </c>
      <c r="AP30" s="89"/>
      <c r="AQ30" s="90"/>
      <c r="AR30" s="90"/>
      <c r="AS30" s="91" t="s">
        <v>118</v>
      </c>
      <c r="AT30" s="89"/>
      <c r="AU30" s="90"/>
      <c r="AV30" s="90"/>
      <c r="AW30" s="91" t="s">
        <v>118</v>
      </c>
      <c r="AX30" s="89"/>
      <c r="AY30" s="90"/>
      <c r="AZ30" s="90"/>
      <c r="BA30" s="91" t="s">
        <v>118</v>
      </c>
      <c r="BB30" s="89"/>
      <c r="BC30" s="90"/>
      <c r="BD30" s="90"/>
      <c r="BE30" s="91" t="s">
        <v>118</v>
      </c>
      <c r="BF30" s="89"/>
      <c r="BG30" s="90"/>
      <c r="BH30" s="90"/>
      <c r="BI30" s="91" t="s">
        <v>118</v>
      </c>
      <c r="BJ30" s="228"/>
      <c r="BK30" s="232"/>
      <c r="BL30" s="76"/>
      <c r="BM30" s="39"/>
    </row>
    <row r="31" spans="2:65" s="1" customFormat="1" ht="47.25" customHeight="1" thickBot="1">
      <c r="B31" s="559"/>
      <c r="C31" s="556"/>
      <c r="D31" s="596"/>
      <c r="E31" s="414" t="s">
        <v>299</v>
      </c>
      <c r="F31" s="409">
        <v>1</v>
      </c>
      <c r="G31" s="409">
        <v>1</v>
      </c>
      <c r="H31" s="432" t="s">
        <v>41</v>
      </c>
      <c r="I31" s="75" t="s">
        <v>285</v>
      </c>
      <c r="J31" s="75"/>
      <c r="K31" s="371" t="s">
        <v>291</v>
      </c>
      <c r="L31" s="57" t="s">
        <v>31</v>
      </c>
      <c r="M31" s="410" t="s">
        <v>36</v>
      </c>
      <c r="N31" s="407"/>
      <c r="O31" s="337"/>
      <c r="P31" s="337" t="s">
        <v>118</v>
      </c>
      <c r="Q31" s="338"/>
      <c r="R31" s="336"/>
      <c r="S31" s="337"/>
      <c r="T31" s="337" t="s">
        <v>118</v>
      </c>
      <c r="U31" s="338"/>
      <c r="V31" s="336"/>
      <c r="W31" s="337"/>
      <c r="X31" s="337" t="s">
        <v>118</v>
      </c>
      <c r="Y31" s="338"/>
      <c r="Z31" s="336"/>
      <c r="AA31" s="337"/>
      <c r="AB31" s="337" t="s">
        <v>118</v>
      </c>
      <c r="AC31" s="338"/>
      <c r="AD31" s="336"/>
      <c r="AE31" s="337"/>
      <c r="AF31" s="337" t="s">
        <v>118</v>
      </c>
      <c r="AG31" s="338"/>
      <c r="AH31" s="336"/>
      <c r="AI31" s="337"/>
      <c r="AJ31" s="337" t="s">
        <v>118</v>
      </c>
      <c r="AK31" s="338"/>
      <c r="AL31" s="336"/>
      <c r="AM31" s="337"/>
      <c r="AN31" s="337" t="s">
        <v>118</v>
      </c>
      <c r="AO31" s="338"/>
      <c r="AP31" s="336"/>
      <c r="AQ31" s="337"/>
      <c r="AR31" s="337" t="s">
        <v>118</v>
      </c>
      <c r="AS31" s="338"/>
      <c r="AT31" s="336"/>
      <c r="AU31" s="337"/>
      <c r="AV31" s="337" t="s">
        <v>118</v>
      </c>
      <c r="AW31" s="338"/>
      <c r="AX31" s="336"/>
      <c r="AY31" s="337"/>
      <c r="AZ31" s="337" t="s">
        <v>118</v>
      </c>
      <c r="BA31" s="338"/>
      <c r="BB31" s="336"/>
      <c r="BC31" s="337"/>
      <c r="BD31" s="337" t="s">
        <v>118</v>
      </c>
      <c r="BE31" s="338"/>
      <c r="BF31" s="336"/>
      <c r="BG31" s="337"/>
      <c r="BH31" s="337" t="s">
        <v>118</v>
      </c>
      <c r="BI31" s="338"/>
      <c r="BJ31" s="242"/>
      <c r="BK31" s="350"/>
      <c r="BL31" s="275"/>
      <c r="BM31" s="27"/>
    </row>
    <row r="32" spans="2:65" s="1" customFormat="1" ht="66" customHeight="1">
      <c r="B32" s="557">
        <v>4</v>
      </c>
      <c r="C32" s="554" t="s">
        <v>289</v>
      </c>
      <c r="D32" s="554" t="s">
        <v>314</v>
      </c>
      <c r="E32" s="434" t="s">
        <v>294</v>
      </c>
      <c r="F32" s="433" t="s">
        <v>242</v>
      </c>
      <c r="G32" s="433">
        <v>1</v>
      </c>
      <c r="H32" s="434" t="s">
        <v>41</v>
      </c>
      <c r="I32" s="66" t="s">
        <v>266</v>
      </c>
      <c r="J32" s="66"/>
      <c r="K32" s="23">
        <v>42064</v>
      </c>
      <c r="L32" s="67" t="s">
        <v>31</v>
      </c>
      <c r="M32" s="144" t="s">
        <v>43</v>
      </c>
      <c r="N32" s="104"/>
      <c r="O32" s="105"/>
      <c r="P32" s="105"/>
      <c r="Q32" s="106"/>
      <c r="R32" s="104"/>
      <c r="S32" s="105"/>
      <c r="T32" s="105"/>
      <c r="U32" s="106"/>
      <c r="V32" s="104" t="s">
        <v>118</v>
      </c>
      <c r="W32" s="105" t="s">
        <v>118</v>
      </c>
      <c r="X32" s="105" t="s">
        <v>118</v>
      </c>
      <c r="Y32" s="106" t="s">
        <v>118</v>
      </c>
      <c r="Z32" s="104"/>
      <c r="AA32" s="105"/>
      <c r="AB32" s="105"/>
      <c r="AC32" s="106"/>
      <c r="AD32" s="104"/>
      <c r="AE32" s="105"/>
      <c r="AF32" s="105"/>
      <c r="AG32" s="106"/>
      <c r="AH32" s="104"/>
      <c r="AI32" s="105"/>
      <c r="AJ32" s="105"/>
      <c r="AK32" s="106"/>
      <c r="AL32" s="104"/>
      <c r="AM32" s="105"/>
      <c r="AN32" s="105"/>
      <c r="AO32" s="106"/>
      <c r="AP32" s="104"/>
      <c r="AQ32" s="105"/>
      <c r="AR32" s="105"/>
      <c r="AS32" s="106"/>
      <c r="AT32" s="104"/>
      <c r="AU32" s="105"/>
      <c r="AV32" s="105"/>
      <c r="AW32" s="106"/>
      <c r="AX32" s="104"/>
      <c r="AY32" s="105"/>
      <c r="AZ32" s="105"/>
      <c r="BA32" s="106"/>
      <c r="BB32" s="104"/>
      <c r="BC32" s="105"/>
      <c r="BD32" s="105"/>
      <c r="BE32" s="106"/>
      <c r="BF32" s="104"/>
      <c r="BG32" s="105"/>
      <c r="BH32" s="105"/>
      <c r="BI32" s="106"/>
      <c r="BJ32" s="221"/>
      <c r="BK32" s="335"/>
      <c r="BL32" s="276"/>
      <c r="BM32" s="27"/>
    </row>
    <row r="33" spans="2:65" s="1" customFormat="1" ht="37.5" customHeight="1">
      <c r="B33" s="558"/>
      <c r="C33" s="555"/>
      <c r="D33" s="555"/>
      <c r="E33" s="421" t="s">
        <v>268</v>
      </c>
      <c r="F33" s="389">
        <v>1</v>
      </c>
      <c r="G33" s="389">
        <v>1</v>
      </c>
      <c r="H33" s="378" t="s">
        <v>41</v>
      </c>
      <c r="I33" s="36" t="s">
        <v>267</v>
      </c>
      <c r="J33" s="36"/>
      <c r="K33" s="37" t="s">
        <v>204</v>
      </c>
      <c r="L33" s="33">
        <v>8000</v>
      </c>
      <c r="M33" s="31" t="s">
        <v>297</v>
      </c>
      <c r="N33" s="89"/>
      <c r="O33" s="90"/>
      <c r="P33" s="90"/>
      <c r="Q33" s="91"/>
      <c r="R33" s="89"/>
      <c r="S33" s="90"/>
      <c r="T33" s="90"/>
      <c r="U33" s="91"/>
      <c r="V33" s="107" t="s">
        <v>118</v>
      </c>
      <c r="W33" s="108" t="s">
        <v>118</v>
      </c>
      <c r="X33" s="108" t="s">
        <v>118</v>
      </c>
      <c r="Y33" s="109" t="s">
        <v>118</v>
      </c>
      <c r="Z33" s="89"/>
      <c r="AA33" s="90"/>
      <c r="AB33" s="90"/>
      <c r="AC33" s="91"/>
      <c r="AD33" s="89"/>
      <c r="AE33" s="90"/>
      <c r="AF33" s="90"/>
      <c r="AG33" s="91"/>
      <c r="AH33" s="107" t="s">
        <v>118</v>
      </c>
      <c r="AI33" s="108" t="s">
        <v>118</v>
      </c>
      <c r="AJ33" s="108" t="s">
        <v>118</v>
      </c>
      <c r="AK33" s="109" t="s">
        <v>118</v>
      </c>
      <c r="AL33" s="89"/>
      <c r="AM33" s="90"/>
      <c r="AN33" s="90"/>
      <c r="AO33" s="91"/>
      <c r="AP33" s="89"/>
      <c r="AQ33" s="90"/>
      <c r="AR33" s="90"/>
      <c r="AS33" s="91"/>
      <c r="AT33" s="107" t="s">
        <v>118</v>
      </c>
      <c r="AU33" s="108" t="s">
        <v>118</v>
      </c>
      <c r="AV33" s="108" t="s">
        <v>118</v>
      </c>
      <c r="AW33" s="109" t="s">
        <v>118</v>
      </c>
      <c r="AX33" s="89"/>
      <c r="AY33" s="90"/>
      <c r="AZ33" s="90"/>
      <c r="BA33" s="91"/>
      <c r="BB33" s="89"/>
      <c r="BC33" s="90"/>
      <c r="BD33" s="90"/>
      <c r="BE33" s="91"/>
      <c r="BF33" s="107" t="s">
        <v>118</v>
      </c>
      <c r="BG33" s="108" t="s">
        <v>118</v>
      </c>
      <c r="BH33" s="108" t="s">
        <v>118</v>
      </c>
      <c r="BI33" s="109" t="s">
        <v>118</v>
      </c>
      <c r="BJ33" s="326"/>
      <c r="BK33" s="227"/>
      <c r="BL33" s="35"/>
      <c r="BM33" s="27"/>
    </row>
    <row r="34" spans="2:65" s="1" customFormat="1" ht="87.75" customHeight="1">
      <c r="B34" s="558"/>
      <c r="C34" s="555"/>
      <c r="D34" s="555"/>
      <c r="E34" s="622" t="s">
        <v>269</v>
      </c>
      <c r="F34" s="623" t="s">
        <v>242</v>
      </c>
      <c r="G34" s="623">
        <v>1</v>
      </c>
      <c r="H34" s="622" t="s">
        <v>41</v>
      </c>
      <c r="I34" s="36" t="s">
        <v>271</v>
      </c>
      <c r="J34" s="36"/>
      <c r="K34" s="29" t="s">
        <v>291</v>
      </c>
      <c r="L34" s="30" t="s">
        <v>31</v>
      </c>
      <c r="M34" s="147" t="s">
        <v>43</v>
      </c>
      <c r="N34" s="95"/>
      <c r="O34" s="96"/>
      <c r="P34" s="96"/>
      <c r="Q34" s="97" t="s">
        <v>118</v>
      </c>
      <c r="R34" s="95"/>
      <c r="S34" s="96"/>
      <c r="T34" s="96"/>
      <c r="U34" s="97" t="s">
        <v>118</v>
      </c>
      <c r="V34" s="95"/>
      <c r="W34" s="96"/>
      <c r="X34" s="96"/>
      <c r="Y34" s="97" t="s">
        <v>118</v>
      </c>
      <c r="Z34" s="95"/>
      <c r="AA34" s="96"/>
      <c r="AB34" s="96"/>
      <c r="AC34" s="97" t="s">
        <v>118</v>
      </c>
      <c r="AD34" s="95"/>
      <c r="AE34" s="96"/>
      <c r="AF34" s="96"/>
      <c r="AG34" s="97" t="s">
        <v>118</v>
      </c>
      <c r="AH34" s="95"/>
      <c r="AI34" s="96"/>
      <c r="AJ34" s="96"/>
      <c r="AK34" s="97" t="s">
        <v>118</v>
      </c>
      <c r="AL34" s="95"/>
      <c r="AM34" s="96"/>
      <c r="AN34" s="96"/>
      <c r="AO34" s="97" t="s">
        <v>118</v>
      </c>
      <c r="AP34" s="95"/>
      <c r="AQ34" s="96"/>
      <c r="AR34" s="96"/>
      <c r="AS34" s="97" t="s">
        <v>118</v>
      </c>
      <c r="AT34" s="95"/>
      <c r="AU34" s="96"/>
      <c r="AV34" s="96"/>
      <c r="AW34" s="97" t="s">
        <v>118</v>
      </c>
      <c r="AX34" s="95"/>
      <c r="AY34" s="96"/>
      <c r="AZ34" s="96"/>
      <c r="BA34" s="97" t="s">
        <v>118</v>
      </c>
      <c r="BB34" s="95"/>
      <c r="BC34" s="96"/>
      <c r="BD34" s="96"/>
      <c r="BE34" s="97" t="s">
        <v>118</v>
      </c>
      <c r="BF34" s="95"/>
      <c r="BG34" s="96"/>
      <c r="BH34" s="96"/>
      <c r="BI34" s="97" t="s">
        <v>118</v>
      </c>
      <c r="BJ34" s="426"/>
      <c r="BK34" s="227"/>
      <c r="BL34" s="35"/>
      <c r="BM34" s="27"/>
    </row>
    <row r="35" spans="2:65" s="1" customFormat="1" ht="103.5" customHeight="1" thickBot="1">
      <c r="B35" s="559"/>
      <c r="C35" s="556"/>
      <c r="D35" s="556"/>
      <c r="E35" s="556"/>
      <c r="F35" s="548"/>
      <c r="G35" s="548"/>
      <c r="H35" s="556"/>
      <c r="I35" s="75" t="s">
        <v>270</v>
      </c>
      <c r="J35" s="75"/>
      <c r="K35" s="371" t="s">
        <v>291</v>
      </c>
      <c r="L35" s="57" t="s">
        <v>31</v>
      </c>
      <c r="M35" s="410" t="s">
        <v>43</v>
      </c>
      <c r="N35" s="422" t="s">
        <v>118</v>
      </c>
      <c r="O35" s="346" t="s">
        <v>118</v>
      </c>
      <c r="P35" s="346" t="s">
        <v>118</v>
      </c>
      <c r="Q35" s="347" t="s">
        <v>118</v>
      </c>
      <c r="R35" s="345" t="s">
        <v>118</v>
      </c>
      <c r="S35" s="346" t="s">
        <v>118</v>
      </c>
      <c r="T35" s="346" t="s">
        <v>118</v>
      </c>
      <c r="U35" s="347" t="s">
        <v>118</v>
      </c>
      <c r="V35" s="345" t="s">
        <v>118</v>
      </c>
      <c r="W35" s="346" t="s">
        <v>118</v>
      </c>
      <c r="X35" s="346" t="s">
        <v>118</v>
      </c>
      <c r="Y35" s="347" t="s">
        <v>118</v>
      </c>
      <c r="Z35" s="345" t="s">
        <v>118</v>
      </c>
      <c r="AA35" s="346" t="s">
        <v>118</v>
      </c>
      <c r="AB35" s="346" t="s">
        <v>118</v>
      </c>
      <c r="AC35" s="347" t="s">
        <v>118</v>
      </c>
      <c r="AD35" s="345" t="s">
        <v>118</v>
      </c>
      <c r="AE35" s="346" t="s">
        <v>118</v>
      </c>
      <c r="AF35" s="346" t="s">
        <v>118</v>
      </c>
      <c r="AG35" s="347" t="s">
        <v>118</v>
      </c>
      <c r="AH35" s="345" t="s">
        <v>118</v>
      </c>
      <c r="AI35" s="346" t="s">
        <v>118</v>
      </c>
      <c r="AJ35" s="346" t="s">
        <v>118</v>
      </c>
      <c r="AK35" s="347" t="s">
        <v>118</v>
      </c>
      <c r="AL35" s="345" t="s">
        <v>118</v>
      </c>
      <c r="AM35" s="346" t="s">
        <v>118</v>
      </c>
      <c r="AN35" s="346" t="s">
        <v>118</v>
      </c>
      <c r="AO35" s="347" t="s">
        <v>118</v>
      </c>
      <c r="AP35" s="345" t="s">
        <v>118</v>
      </c>
      <c r="AQ35" s="346" t="s">
        <v>118</v>
      </c>
      <c r="AR35" s="346" t="s">
        <v>118</v>
      </c>
      <c r="AS35" s="347" t="s">
        <v>118</v>
      </c>
      <c r="AT35" s="345" t="s">
        <v>118</v>
      </c>
      <c r="AU35" s="346" t="s">
        <v>118</v>
      </c>
      <c r="AV35" s="346" t="s">
        <v>118</v>
      </c>
      <c r="AW35" s="347" t="s">
        <v>118</v>
      </c>
      <c r="AX35" s="345" t="s">
        <v>118</v>
      </c>
      <c r="AY35" s="346" t="s">
        <v>118</v>
      </c>
      <c r="AZ35" s="346" t="s">
        <v>118</v>
      </c>
      <c r="BA35" s="347" t="s">
        <v>118</v>
      </c>
      <c r="BB35" s="345" t="s">
        <v>118</v>
      </c>
      <c r="BC35" s="346" t="s">
        <v>118</v>
      </c>
      <c r="BD35" s="346" t="s">
        <v>118</v>
      </c>
      <c r="BE35" s="347" t="s">
        <v>118</v>
      </c>
      <c r="BF35" s="345" t="s">
        <v>118</v>
      </c>
      <c r="BG35" s="346" t="s">
        <v>118</v>
      </c>
      <c r="BH35" s="346" t="s">
        <v>118</v>
      </c>
      <c r="BI35" s="347" t="s">
        <v>118</v>
      </c>
      <c r="BJ35" s="240"/>
      <c r="BK35" s="241"/>
      <c r="BL35" s="348"/>
      <c r="BM35" s="27"/>
    </row>
    <row r="36" spans="2:65" s="1" customFormat="1" ht="49.5" customHeight="1">
      <c r="B36" s="557">
        <v>5</v>
      </c>
      <c r="C36" s="554" t="s">
        <v>289</v>
      </c>
      <c r="D36" s="554" t="s">
        <v>226</v>
      </c>
      <c r="E36" s="554" t="s">
        <v>251</v>
      </c>
      <c r="F36" s="415">
        <v>1</v>
      </c>
      <c r="G36" s="415">
        <v>1</v>
      </c>
      <c r="H36" s="554" t="s">
        <v>41</v>
      </c>
      <c r="I36" s="148" t="s">
        <v>238</v>
      </c>
      <c r="J36" s="398"/>
      <c r="K36" s="342" t="s">
        <v>305</v>
      </c>
      <c r="L36" s="351" t="s">
        <v>31</v>
      </c>
      <c r="M36" s="263" t="s">
        <v>224</v>
      </c>
      <c r="N36" s="352"/>
      <c r="O36" s="353"/>
      <c r="P36" s="353"/>
      <c r="Q36" s="354"/>
      <c r="R36" s="352"/>
      <c r="S36" s="353"/>
      <c r="T36" s="353"/>
      <c r="U36" s="354"/>
      <c r="V36" s="352"/>
      <c r="W36" s="353"/>
      <c r="X36" s="353"/>
      <c r="Y36" s="354"/>
      <c r="Z36" s="352" t="s">
        <v>118</v>
      </c>
      <c r="AA36" s="353" t="s">
        <v>118</v>
      </c>
      <c r="AB36" s="353" t="s">
        <v>118</v>
      </c>
      <c r="AC36" s="354" t="s">
        <v>118</v>
      </c>
      <c r="AD36" s="352" t="s">
        <v>118</v>
      </c>
      <c r="AE36" s="353" t="s">
        <v>118</v>
      </c>
      <c r="AF36" s="353" t="s">
        <v>118</v>
      </c>
      <c r="AG36" s="354" t="s">
        <v>118</v>
      </c>
      <c r="AH36" s="352" t="s">
        <v>118</v>
      </c>
      <c r="AI36" s="353" t="s">
        <v>118</v>
      </c>
      <c r="AJ36" s="353" t="s">
        <v>118</v>
      </c>
      <c r="AK36" s="354" t="s">
        <v>118</v>
      </c>
      <c r="AL36" s="352"/>
      <c r="AM36" s="353"/>
      <c r="AN36" s="353"/>
      <c r="AO36" s="354"/>
      <c r="AP36" s="352"/>
      <c r="AQ36" s="353"/>
      <c r="AR36" s="353"/>
      <c r="AS36" s="354"/>
      <c r="AT36" s="352"/>
      <c r="AU36" s="353"/>
      <c r="AV36" s="353"/>
      <c r="AW36" s="354"/>
      <c r="AX36" s="352" t="s">
        <v>118</v>
      </c>
      <c r="AY36" s="353" t="s">
        <v>118</v>
      </c>
      <c r="AZ36" s="353" t="s">
        <v>118</v>
      </c>
      <c r="BA36" s="354" t="s">
        <v>118</v>
      </c>
      <c r="BB36" s="352" t="s">
        <v>118</v>
      </c>
      <c r="BC36" s="353" t="s">
        <v>118</v>
      </c>
      <c r="BD36" s="353" t="s">
        <v>118</v>
      </c>
      <c r="BE36" s="354" t="s">
        <v>118</v>
      </c>
      <c r="BF36" s="352" t="s">
        <v>118</v>
      </c>
      <c r="BG36" s="353" t="s">
        <v>118</v>
      </c>
      <c r="BH36" s="353" t="s">
        <v>118</v>
      </c>
      <c r="BI36" s="354" t="s">
        <v>118</v>
      </c>
      <c r="BJ36" s="355"/>
      <c r="BK36" s="356"/>
      <c r="BL36" s="357"/>
      <c r="BM36" s="27"/>
    </row>
    <row r="37" spans="2:65" s="1" customFormat="1" ht="51" customHeight="1">
      <c r="B37" s="558"/>
      <c r="C37" s="555"/>
      <c r="D37" s="555"/>
      <c r="E37" s="555"/>
      <c r="F37" s="387" t="s">
        <v>242</v>
      </c>
      <c r="G37" s="388">
        <v>1</v>
      </c>
      <c r="H37" s="555"/>
      <c r="I37" s="28" t="s">
        <v>315</v>
      </c>
      <c r="J37" s="28"/>
      <c r="K37" s="29" t="s">
        <v>204</v>
      </c>
      <c r="L37" s="30" t="s">
        <v>31</v>
      </c>
      <c r="M37" s="215" t="s">
        <v>224</v>
      </c>
      <c r="N37" s="95"/>
      <c r="O37" s="96"/>
      <c r="P37" s="96"/>
      <c r="Q37" s="97"/>
      <c r="R37" s="95"/>
      <c r="S37" s="96"/>
      <c r="T37" s="96"/>
      <c r="U37" s="97"/>
      <c r="V37" s="95" t="s">
        <v>118</v>
      </c>
      <c r="W37" s="96" t="s">
        <v>118</v>
      </c>
      <c r="X37" s="96" t="s">
        <v>118</v>
      </c>
      <c r="Y37" s="97" t="s">
        <v>118</v>
      </c>
      <c r="Z37" s="95"/>
      <c r="AA37" s="96"/>
      <c r="AB37" s="96"/>
      <c r="AC37" s="97"/>
      <c r="AD37" s="95"/>
      <c r="AE37" s="96"/>
      <c r="AF37" s="96"/>
      <c r="AG37" s="97"/>
      <c r="AH37" s="95" t="s">
        <v>118</v>
      </c>
      <c r="AI37" s="96" t="s">
        <v>118</v>
      </c>
      <c r="AJ37" s="96" t="s">
        <v>118</v>
      </c>
      <c r="AK37" s="97" t="s">
        <v>118</v>
      </c>
      <c r="AL37" s="95"/>
      <c r="AM37" s="96"/>
      <c r="AN37" s="96"/>
      <c r="AO37" s="97"/>
      <c r="AP37" s="95"/>
      <c r="AQ37" s="96"/>
      <c r="AR37" s="96"/>
      <c r="AS37" s="97"/>
      <c r="AT37" s="95" t="s">
        <v>118</v>
      </c>
      <c r="AU37" s="96" t="s">
        <v>118</v>
      </c>
      <c r="AV37" s="96" t="s">
        <v>118</v>
      </c>
      <c r="AW37" s="97" t="s">
        <v>118</v>
      </c>
      <c r="AX37" s="95"/>
      <c r="AY37" s="96"/>
      <c r="AZ37" s="96"/>
      <c r="BA37" s="97"/>
      <c r="BB37" s="95"/>
      <c r="BC37" s="96"/>
      <c r="BD37" s="96"/>
      <c r="BE37" s="97"/>
      <c r="BF37" s="95" t="s">
        <v>118</v>
      </c>
      <c r="BG37" s="96" t="s">
        <v>118</v>
      </c>
      <c r="BH37" s="96" t="s">
        <v>118</v>
      </c>
      <c r="BI37" s="97" t="s">
        <v>118</v>
      </c>
      <c r="BJ37" s="327"/>
      <c r="BK37" s="232"/>
      <c r="BL37" s="32"/>
      <c r="BM37" s="27"/>
    </row>
    <row r="38" spans="2:65" s="1" customFormat="1" ht="40.5" customHeight="1">
      <c r="B38" s="558"/>
      <c r="C38" s="555"/>
      <c r="D38" s="555"/>
      <c r="E38" s="555"/>
      <c r="F38" s="388">
        <v>1</v>
      </c>
      <c r="G38" s="388">
        <v>1</v>
      </c>
      <c r="H38" s="555"/>
      <c r="I38" s="36" t="s">
        <v>239</v>
      </c>
      <c r="J38" s="28"/>
      <c r="K38" s="37" t="s">
        <v>309</v>
      </c>
      <c r="L38" s="33">
        <v>60000</v>
      </c>
      <c r="M38" s="215" t="s">
        <v>224</v>
      </c>
      <c r="N38" s="95"/>
      <c r="O38" s="96"/>
      <c r="P38" s="96"/>
      <c r="Q38" s="97"/>
      <c r="R38" s="95"/>
      <c r="S38" s="96"/>
      <c r="T38" s="96"/>
      <c r="U38" s="97"/>
      <c r="V38" s="95"/>
      <c r="W38" s="96"/>
      <c r="X38" s="96"/>
      <c r="Y38" s="97"/>
      <c r="Z38" s="95"/>
      <c r="AA38" s="96"/>
      <c r="AB38" s="96"/>
      <c r="AC38" s="97"/>
      <c r="AD38" s="95"/>
      <c r="AE38" s="96"/>
      <c r="AF38" s="96"/>
      <c r="AG38" s="97"/>
      <c r="AH38" s="95"/>
      <c r="AI38" s="96"/>
      <c r="AJ38" s="96"/>
      <c r="AK38" s="97"/>
      <c r="AL38" s="95"/>
      <c r="AM38" s="96"/>
      <c r="AN38" s="96"/>
      <c r="AO38" s="97"/>
      <c r="AP38" s="95" t="s">
        <v>118</v>
      </c>
      <c r="AQ38" s="96" t="s">
        <v>118</v>
      </c>
      <c r="AR38" s="96" t="s">
        <v>118</v>
      </c>
      <c r="AS38" s="97" t="s">
        <v>118</v>
      </c>
      <c r="AT38" s="95" t="s">
        <v>118</v>
      </c>
      <c r="AU38" s="96" t="s">
        <v>118</v>
      </c>
      <c r="AV38" s="96" t="s">
        <v>118</v>
      </c>
      <c r="AW38" s="97" t="s">
        <v>118</v>
      </c>
      <c r="AX38" s="95" t="s">
        <v>118</v>
      </c>
      <c r="AY38" s="96" t="s">
        <v>118</v>
      </c>
      <c r="AZ38" s="96" t="s">
        <v>118</v>
      </c>
      <c r="BA38" s="97" t="s">
        <v>118</v>
      </c>
      <c r="BB38" s="95" t="s">
        <v>118</v>
      </c>
      <c r="BC38" s="96" t="s">
        <v>118</v>
      </c>
      <c r="BD38" s="96" t="s">
        <v>118</v>
      </c>
      <c r="BE38" s="97" t="s">
        <v>118</v>
      </c>
      <c r="BF38" s="95"/>
      <c r="BG38" s="96"/>
      <c r="BH38" s="96"/>
      <c r="BI38" s="97"/>
      <c r="BJ38" s="307"/>
      <c r="BK38" s="225"/>
      <c r="BL38" s="32"/>
      <c r="BM38" s="27"/>
    </row>
    <row r="39" spans="2:65" s="1" customFormat="1" ht="31.5" customHeight="1" thickBot="1">
      <c r="B39" s="559"/>
      <c r="C39" s="556"/>
      <c r="D39" s="556"/>
      <c r="E39" s="556"/>
      <c r="F39" s="419">
        <v>0.9</v>
      </c>
      <c r="G39" s="419">
        <v>1</v>
      </c>
      <c r="H39" s="556"/>
      <c r="I39" s="75" t="s">
        <v>240</v>
      </c>
      <c r="J39" s="75"/>
      <c r="K39" s="130" t="s">
        <v>308</v>
      </c>
      <c r="L39" s="130" t="s">
        <v>31</v>
      </c>
      <c r="M39" s="188" t="s">
        <v>224</v>
      </c>
      <c r="N39" s="101"/>
      <c r="O39" s="102"/>
      <c r="P39" s="102"/>
      <c r="Q39" s="103"/>
      <c r="R39" s="101"/>
      <c r="S39" s="102"/>
      <c r="T39" s="102"/>
      <c r="U39" s="103"/>
      <c r="V39" s="101"/>
      <c r="W39" s="102"/>
      <c r="X39" s="102"/>
      <c r="Y39" s="103"/>
      <c r="Z39" s="101"/>
      <c r="AA39" s="102"/>
      <c r="AB39" s="102"/>
      <c r="AC39" s="103"/>
      <c r="AD39" s="101"/>
      <c r="AE39" s="102"/>
      <c r="AF39" s="102"/>
      <c r="AG39" s="103"/>
      <c r="AH39" s="101"/>
      <c r="AI39" s="102"/>
      <c r="AJ39" s="102"/>
      <c r="AK39" s="103"/>
      <c r="AL39" s="101"/>
      <c r="AM39" s="102"/>
      <c r="AN39" s="102"/>
      <c r="AO39" s="103"/>
      <c r="AP39" s="101" t="s">
        <v>118</v>
      </c>
      <c r="AQ39" s="102" t="s">
        <v>118</v>
      </c>
      <c r="AR39" s="102" t="s">
        <v>118</v>
      </c>
      <c r="AS39" s="103" t="s">
        <v>118</v>
      </c>
      <c r="AT39" s="101" t="s">
        <v>118</v>
      </c>
      <c r="AU39" s="102" t="s">
        <v>118</v>
      </c>
      <c r="AV39" s="102" t="s">
        <v>118</v>
      </c>
      <c r="AW39" s="103" t="s">
        <v>118</v>
      </c>
      <c r="AX39" s="101" t="s">
        <v>118</v>
      </c>
      <c r="AY39" s="102" t="s">
        <v>118</v>
      </c>
      <c r="AZ39" s="102" t="s">
        <v>118</v>
      </c>
      <c r="BA39" s="103" t="s">
        <v>118</v>
      </c>
      <c r="BB39" s="101" t="s">
        <v>118</v>
      </c>
      <c r="BC39" s="102" t="s">
        <v>118</v>
      </c>
      <c r="BD39" s="102" t="s">
        <v>118</v>
      </c>
      <c r="BE39" s="103" t="s">
        <v>118</v>
      </c>
      <c r="BF39" s="101" t="s">
        <v>118</v>
      </c>
      <c r="BG39" s="102" t="s">
        <v>118</v>
      </c>
      <c r="BH39" s="102" t="s">
        <v>118</v>
      </c>
      <c r="BI39" s="103" t="s">
        <v>118</v>
      </c>
      <c r="BJ39" s="358"/>
      <c r="BK39" s="243"/>
      <c r="BL39" s="43"/>
      <c r="BM39" s="27"/>
    </row>
    <row r="40" spans="2:65" s="1" customFormat="1" ht="34.5" customHeight="1">
      <c r="B40" s="557">
        <v>6</v>
      </c>
      <c r="C40" s="554" t="s">
        <v>287</v>
      </c>
      <c r="D40" s="554" t="s">
        <v>234</v>
      </c>
      <c r="E40" s="540" t="s">
        <v>243</v>
      </c>
      <c r="F40" s="412">
        <v>0.8</v>
      </c>
      <c r="G40" s="412">
        <v>0.85</v>
      </c>
      <c r="H40" s="413" t="s">
        <v>41</v>
      </c>
      <c r="I40" s="45" t="s">
        <v>272</v>
      </c>
      <c r="J40" s="332"/>
      <c r="K40" s="46" t="s">
        <v>275</v>
      </c>
      <c r="L40" s="133" t="s">
        <v>31</v>
      </c>
      <c r="M40" s="333" t="s">
        <v>211</v>
      </c>
      <c r="N40" s="89"/>
      <c r="O40" s="90"/>
      <c r="P40" s="90"/>
      <c r="Q40" s="91"/>
      <c r="R40" s="89" t="s">
        <v>118</v>
      </c>
      <c r="S40" s="90" t="s">
        <v>118</v>
      </c>
      <c r="T40" s="90" t="s">
        <v>118</v>
      </c>
      <c r="U40" s="91" t="s">
        <v>118</v>
      </c>
      <c r="V40" s="89"/>
      <c r="W40" s="90"/>
      <c r="X40" s="90"/>
      <c r="Y40" s="91"/>
      <c r="Z40" s="89"/>
      <c r="AA40" s="90"/>
      <c r="AB40" s="90"/>
      <c r="AC40" s="91"/>
      <c r="AD40" s="89"/>
      <c r="AE40" s="90"/>
      <c r="AF40" s="90"/>
      <c r="AG40" s="91"/>
      <c r="AH40" s="89"/>
      <c r="AI40" s="90"/>
      <c r="AJ40" s="90"/>
      <c r="AK40" s="91"/>
      <c r="AL40" s="89"/>
      <c r="AM40" s="90"/>
      <c r="AN40" s="90"/>
      <c r="AO40" s="91"/>
      <c r="AP40" s="89" t="s">
        <v>118</v>
      </c>
      <c r="AQ40" s="90" t="s">
        <v>118</v>
      </c>
      <c r="AR40" s="90" t="s">
        <v>118</v>
      </c>
      <c r="AS40" s="91" t="s">
        <v>118</v>
      </c>
      <c r="AT40" s="89"/>
      <c r="AU40" s="90"/>
      <c r="AV40" s="90"/>
      <c r="AW40" s="91"/>
      <c r="AX40" s="89"/>
      <c r="AY40" s="90"/>
      <c r="AZ40" s="90"/>
      <c r="BA40" s="91"/>
      <c r="BB40" s="89"/>
      <c r="BC40" s="90"/>
      <c r="BD40" s="90"/>
      <c r="BE40" s="91"/>
      <c r="BF40" s="89"/>
      <c r="BG40" s="90"/>
      <c r="BH40" s="90"/>
      <c r="BI40" s="91"/>
      <c r="BJ40" s="359"/>
      <c r="BK40" s="251"/>
      <c r="BL40" s="26"/>
      <c r="BM40" s="27"/>
    </row>
    <row r="41" spans="2:65" s="1" customFormat="1" ht="42.75" customHeight="1">
      <c r="B41" s="558"/>
      <c r="C41" s="555"/>
      <c r="D41" s="555"/>
      <c r="E41" s="541"/>
      <c r="F41" s="389">
        <v>0.8</v>
      </c>
      <c r="G41" s="388">
        <v>0.85</v>
      </c>
      <c r="H41" s="421" t="s">
        <v>41</v>
      </c>
      <c r="I41" s="22" t="s">
        <v>273</v>
      </c>
      <c r="J41" s="22"/>
      <c r="K41" s="23" t="s">
        <v>276</v>
      </c>
      <c r="L41" s="33" t="s">
        <v>31</v>
      </c>
      <c r="M41" s="343" t="s">
        <v>211</v>
      </c>
      <c r="N41" s="89"/>
      <c r="O41" s="90"/>
      <c r="P41" s="90"/>
      <c r="Q41" s="91"/>
      <c r="R41" s="89"/>
      <c r="S41" s="90"/>
      <c r="T41" s="90"/>
      <c r="U41" s="91"/>
      <c r="V41" s="89" t="s">
        <v>118</v>
      </c>
      <c r="W41" s="90" t="s">
        <v>118</v>
      </c>
      <c r="X41" s="90" t="s">
        <v>118</v>
      </c>
      <c r="Y41" s="91" t="s">
        <v>118</v>
      </c>
      <c r="Z41" s="89"/>
      <c r="AA41" s="90"/>
      <c r="AB41" s="90"/>
      <c r="AC41" s="91"/>
      <c r="AD41" s="89"/>
      <c r="AE41" s="90"/>
      <c r="AF41" s="90"/>
      <c r="AG41" s="91"/>
      <c r="AH41" s="89"/>
      <c r="AI41" s="90"/>
      <c r="AJ41" s="90"/>
      <c r="AK41" s="91"/>
      <c r="AL41" s="89"/>
      <c r="AM41" s="90"/>
      <c r="AN41" s="90"/>
      <c r="AO41" s="91"/>
      <c r="AP41" s="89"/>
      <c r="AQ41" s="90"/>
      <c r="AR41" s="90"/>
      <c r="AS41" s="91"/>
      <c r="AT41" s="89" t="s">
        <v>118</v>
      </c>
      <c r="AU41" s="90" t="s">
        <v>118</v>
      </c>
      <c r="AV41" s="90" t="s">
        <v>118</v>
      </c>
      <c r="AW41" s="91" t="s">
        <v>118</v>
      </c>
      <c r="AX41" s="89"/>
      <c r="AY41" s="90"/>
      <c r="AZ41" s="90"/>
      <c r="BA41" s="91"/>
      <c r="BB41" s="89"/>
      <c r="BC41" s="90"/>
      <c r="BD41" s="90"/>
      <c r="BE41" s="91"/>
      <c r="BF41" s="89"/>
      <c r="BG41" s="90"/>
      <c r="BH41" s="90"/>
      <c r="BI41" s="91"/>
      <c r="BJ41" s="344"/>
      <c r="BK41" s="245"/>
      <c r="BL41" s="42"/>
      <c r="BM41" s="27"/>
    </row>
    <row r="42" spans="2:65" s="1" customFormat="1" ht="40.5" customHeight="1">
      <c r="B42" s="558"/>
      <c r="C42" s="555"/>
      <c r="D42" s="555"/>
      <c r="E42" s="541"/>
      <c r="F42" s="389">
        <v>0.9</v>
      </c>
      <c r="G42" s="388">
        <v>1</v>
      </c>
      <c r="H42" s="421" t="s">
        <v>41</v>
      </c>
      <c r="I42" s="36" t="s">
        <v>207</v>
      </c>
      <c r="J42" s="82"/>
      <c r="K42" s="37" t="s">
        <v>277</v>
      </c>
      <c r="L42" s="317" t="s">
        <v>31</v>
      </c>
      <c r="M42" s="31" t="s">
        <v>211</v>
      </c>
      <c r="N42" s="110"/>
      <c r="O42" s="111"/>
      <c r="P42" s="111"/>
      <c r="Q42" s="97"/>
      <c r="R42" s="110"/>
      <c r="S42" s="111"/>
      <c r="T42" s="111"/>
      <c r="U42" s="97"/>
      <c r="V42" s="110"/>
      <c r="W42" s="111"/>
      <c r="X42" s="111"/>
      <c r="Y42" s="97"/>
      <c r="Z42" s="110" t="s">
        <v>118</v>
      </c>
      <c r="AA42" s="111" t="s">
        <v>118</v>
      </c>
      <c r="AB42" s="111" t="s">
        <v>118</v>
      </c>
      <c r="AC42" s="97" t="s">
        <v>118</v>
      </c>
      <c r="AD42" s="110"/>
      <c r="AE42" s="111"/>
      <c r="AF42" s="111"/>
      <c r="AG42" s="97"/>
      <c r="AH42" s="110"/>
      <c r="AI42" s="111"/>
      <c r="AJ42" s="111"/>
      <c r="AK42" s="97"/>
      <c r="AL42" s="110"/>
      <c r="AM42" s="111"/>
      <c r="AN42" s="111"/>
      <c r="AO42" s="97"/>
      <c r="AP42" s="110"/>
      <c r="AQ42" s="111"/>
      <c r="AR42" s="111"/>
      <c r="AS42" s="97"/>
      <c r="AT42" s="110"/>
      <c r="AU42" s="111"/>
      <c r="AV42" s="111"/>
      <c r="AW42" s="97"/>
      <c r="AX42" s="110" t="s">
        <v>118</v>
      </c>
      <c r="AY42" s="111" t="s">
        <v>118</v>
      </c>
      <c r="AZ42" s="111" t="s">
        <v>118</v>
      </c>
      <c r="BA42" s="97" t="s">
        <v>118</v>
      </c>
      <c r="BB42" s="110"/>
      <c r="BC42" s="111"/>
      <c r="BD42" s="111"/>
      <c r="BE42" s="97"/>
      <c r="BF42" s="110"/>
      <c r="BG42" s="111"/>
      <c r="BH42" s="111"/>
      <c r="BI42" s="97"/>
      <c r="BJ42" s="247"/>
      <c r="BK42" s="225"/>
      <c r="BL42" s="32"/>
      <c r="BM42" s="27"/>
    </row>
    <row r="43" spans="2:65" s="1" customFormat="1" ht="39.75" customHeight="1">
      <c r="B43" s="558"/>
      <c r="C43" s="555"/>
      <c r="D43" s="555"/>
      <c r="E43" s="541"/>
      <c r="F43" s="389">
        <v>0.8</v>
      </c>
      <c r="G43" s="388">
        <v>0.85</v>
      </c>
      <c r="H43" s="421" t="s">
        <v>41</v>
      </c>
      <c r="I43" s="36" t="s">
        <v>316</v>
      </c>
      <c r="J43" s="82"/>
      <c r="K43" s="37" t="s">
        <v>210</v>
      </c>
      <c r="L43" s="33" t="s">
        <v>31</v>
      </c>
      <c r="M43" s="31" t="s">
        <v>211</v>
      </c>
      <c r="N43" s="110"/>
      <c r="O43" s="111"/>
      <c r="P43" s="111"/>
      <c r="Q43" s="97"/>
      <c r="R43" s="110"/>
      <c r="S43" s="111"/>
      <c r="T43" s="111"/>
      <c r="U43" s="97"/>
      <c r="V43" s="110"/>
      <c r="W43" s="111"/>
      <c r="X43" s="111"/>
      <c r="Y43" s="97"/>
      <c r="Z43" s="110"/>
      <c r="AA43" s="111"/>
      <c r="AB43" s="111"/>
      <c r="AC43" s="97"/>
      <c r="AD43" s="110"/>
      <c r="AE43" s="111"/>
      <c r="AF43" s="111"/>
      <c r="AG43" s="97"/>
      <c r="AH43" s="110" t="s">
        <v>118</v>
      </c>
      <c r="AI43" s="111" t="s">
        <v>118</v>
      </c>
      <c r="AJ43" s="111" t="s">
        <v>118</v>
      </c>
      <c r="AK43" s="97" t="s">
        <v>118</v>
      </c>
      <c r="AL43" s="110"/>
      <c r="AM43" s="111"/>
      <c r="AN43" s="111"/>
      <c r="AO43" s="97"/>
      <c r="AP43" s="110"/>
      <c r="AQ43" s="111"/>
      <c r="AR43" s="111"/>
      <c r="AS43" s="97"/>
      <c r="AT43" s="110"/>
      <c r="AU43" s="111"/>
      <c r="AV43" s="111"/>
      <c r="AW43" s="97"/>
      <c r="AX43" s="110"/>
      <c r="AY43" s="111"/>
      <c r="AZ43" s="111"/>
      <c r="BA43" s="97"/>
      <c r="BB43" s="110" t="s">
        <v>118</v>
      </c>
      <c r="BC43" s="111" t="s">
        <v>118</v>
      </c>
      <c r="BD43" s="111" t="s">
        <v>118</v>
      </c>
      <c r="BE43" s="97" t="s">
        <v>118</v>
      </c>
      <c r="BF43" s="110"/>
      <c r="BG43" s="111"/>
      <c r="BH43" s="111"/>
      <c r="BI43" s="97"/>
      <c r="BJ43" s="247"/>
      <c r="BK43" s="225"/>
      <c r="BL43" s="32"/>
      <c r="BM43" s="27"/>
    </row>
    <row r="44" spans="2:65" s="1" customFormat="1" ht="42" customHeight="1">
      <c r="B44" s="558"/>
      <c r="C44" s="555"/>
      <c r="D44" s="555"/>
      <c r="E44" s="541"/>
      <c r="F44" s="389" t="s">
        <v>244</v>
      </c>
      <c r="G44" s="389" t="s">
        <v>244</v>
      </c>
      <c r="H44" s="378" t="s">
        <v>246</v>
      </c>
      <c r="I44" s="22" t="s">
        <v>245</v>
      </c>
      <c r="J44" s="22"/>
      <c r="K44" s="37" t="s">
        <v>247</v>
      </c>
      <c r="L44" s="33" t="s">
        <v>31</v>
      </c>
      <c r="M44" s="31" t="s">
        <v>224</v>
      </c>
      <c r="N44" s="110"/>
      <c r="O44" s="111"/>
      <c r="P44" s="111"/>
      <c r="Q44" s="97"/>
      <c r="R44" s="110"/>
      <c r="S44" s="111"/>
      <c r="T44" s="111"/>
      <c r="U44" s="97"/>
      <c r="V44" s="110"/>
      <c r="W44" s="111"/>
      <c r="X44" s="111"/>
      <c r="Y44" s="97"/>
      <c r="Z44" s="110"/>
      <c r="AA44" s="111"/>
      <c r="AB44" s="111"/>
      <c r="AC44" s="97"/>
      <c r="AD44" s="110"/>
      <c r="AE44" s="111"/>
      <c r="AF44" s="111"/>
      <c r="AG44" s="97"/>
      <c r="AH44" s="110"/>
      <c r="AI44" s="111"/>
      <c r="AJ44" s="111"/>
      <c r="AK44" s="97"/>
      <c r="AL44" s="110" t="s">
        <v>118</v>
      </c>
      <c r="AM44" s="111" t="s">
        <v>118</v>
      </c>
      <c r="AN44" s="111" t="s">
        <v>118</v>
      </c>
      <c r="AO44" s="97" t="s">
        <v>118</v>
      </c>
      <c r="AP44" s="110"/>
      <c r="AQ44" s="111"/>
      <c r="AR44" s="111"/>
      <c r="AS44" s="97"/>
      <c r="AT44" s="110"/>
      <c r="AU44" s="111"/>
      <c r="AV44" s="111"/>
      <c r="AW44" s="97"/>
      <c r="AX44" s="110"/>
      <c r="AY44" s="111"/>
      <c r="AZ44" s="111"/>
      <c r="BA44" s="97"/>
      <c r="BB44" s="110"/>
      <c r="BC44" s="111"/>
      <c r="BD44" s="111"/>
      <c r="BE44" s="97"/>
      <c r="BF44" s="110" t="s">
        <v>118</v>
      </c>
      <c r="BG44" s="111" t="s">
        <v>118</v>
      </c>
      <c r="BH44" s="111" t="s">
        <v>118</v>
      </c>
      <c r="BI44" s="97" t="s">
        <v>118</v>
      </c>
      <c r="BJ44" s="247"/>
      <c r="BK44" s="225"/>
      <c r="BL44" s="32"/>
      <c r="BM44" s="27"/>
    </row>
    <row r="45" spans="2:65" s="1" customFormat="1" ht="75.75" customHeight="1" thickBot="1">
      <c r="B45" s="559"/>
      <c r="C45" s="556"/>
      <c r="D45" s="556"/>
      <c r="E45" s="542"/>
      <c r="F45" s="375">
        <v>0.8</v>
      </c>
      <c r="G45" s="377">
        <v>0.85</v>
      </c>
      <c r="H45" s="376" t="s">
        <v>41</v>
      </c>
      <c r="I45" s="75" t="s">
        <v>274</v>
      </c>
      <c r="J45" s="360"/>
      <c r="K45" s="319" t="s">
        <v>278</v>
      </c>
      <c r="L45" s="130" t="s">
        <v>31</v>
      </c>
      <c r="M45" s="320" t="s">
        <v>211</v>
      </c>
      <c r="N45" s="113"/>
      <c r="O45" s="114"/>
      <c r="P45" s="114"/>
      <c r="Q45" s="103"/>
      <c r="R45" s="113"/>
      <c r="S45" s="114"/>
      <c r="T45" s="114"/>
      <c r="U45" s="103"/>
      <c r="V45" s="113"/>
      <c r="W45" s="114"/>
      <c r="X45" s="114"/>
      <c r="Y45" s="103"/>
      <c r="Z45" s="113"/>
      <c r="AA45" s="114"/>
      <c r="AB45" s="114"/>
      <c r="AC45" s="103"/>
      <c r="AD45" s="113" t="s">
        <v>118</v>
      </c>
      <c r="AE45" s="114" t="s">
        <v>118</v>
      </c>
      <c r="AF45" s="114" t="s">
        <v>118</v>
      </c>
      <c r="AG45" s="103" t="s">
        <v>118</v>
      </c>
      <c r="AH45" s="113"/>
      <c r="AI45" s="114"/>
      <c r="AJ45" s="114"/>
      <c r="AK45" s="103"/>
      <c r="AL45" s="113"/>
      <c r="AM45" s="114"/>
      <c r="AN45" s="114"/>
      <c r="AO45" s="103"/>
      <c r="AP45" s="113"/>
      <c r="AQ45" s="114"/>
      <c r="AR45" s="114"/>
      <c r="AS45" s="103"/>
      <c r="AT45" s="113"/>
      <c r="AU45" s="114"/>
      <c r="AV45" s="114"/>
      <c r="AW45" s="103"/>
      <c r="AX45" s="113"/>
      <c r="AY45" s="114"/>
      <c r="AZ45" s="114"/>
      <c r="BA45" s="103"/>
      <c r="BB45" s="113"/>
      <c r="BC45" s="114"/>
      <c r="BD45" s="114"/>
      <c r="BE45" s="103"/>
      <c r="BF45" s="113" t="s">
        <v>118</v>
      </c>
      <c r="BG45" s="114" t="s">
        <v>118</v>
      </c>
      <c r="BH45" s="114" t="s">
        <v>118</v>
      </c>
      <c r="BI45" s="103" t="s">
        <v>118</v>
      </c>
      <c r="BJ45" s="361"/>
      <c r="BK45" s="243"/>
      <c r="BL45" s="43"/>
      <c r="BM45" s="27"/>
    </row>
    <row r="46" spans="2:65" s="1" customFormat="1" ht="60.75" customHeight="1">
      <c r="B46" s="557">
        <v>7</v>
      </c>
      <c r="C46" s="554" t="s">
        <v>289</v>
      </c>
      <c r="D46" s="554" t="s">
        <v>235</v>
      </c>
      <c r="E46" s="540" t="s">
        <v>251</v>
      </c>
      <c r="F46" s="546" t="s">
        <v>242</v>
      </c>
      <c r="G46" s="604">
        <v>1</v>
      </c>
      <c r="H46" s="554" t="s">
        <v>41</v>
      </c>
      <c r="I46" s="362" t="s">
        <v>236</v>
      </c>
      <c r="J46" s="332"/>
      <c r="K46" s="46" t="s">
        <v>307</v>
      </c>
      <c r="L46" s="363" t="s">
        <v>31</v>
      </c>
      <c r="M46" s="364" t="s">
        <v>211</v>
      </c>
      <c r="N46" s="104" t="s">
        <v>118</v>
      </c>
      <c r="O46" s="105" t="s">
        <v>118</v>
      </c>
      <c r="P46" s="105" t="s">
        <v>118</v>
      </c>
      <c r="Q46" s="88" t="s">
        <v>118</v>
      </c>
      <c r="R46" s="104" t="s">
        <v>118</v>
      </c>
      <c r="S46" s="105" t="s">
        <v>118</v>
      </c>
      <c r="T46" s="105" t="s">
        <v>118</v>
      </c>
      <c r="U46" s="88" t="s">
        <v>118</v>
      </c>
      <c r="V46" s="104" t="s">
        <v>118</v>
      </c>
      <c r="W46" s="105" t="s">
        <v>118</v>
      </c>
      <c r="X46" s="105" t="s">
        <v>118</v>
      </c>
      <c r="Y46" s="88" t="s">
        <v>118</v>
      </c>
      <c r="Z46" s="104"/>
      <c r="AA46" s="105"/>
      <c r="AB46" s="105"/>
      <c r="AC46" s="88"/>
      <c r="AD46" s="104"/>
      <c r="AE46" s="105"/>
      <c r="AF46" s="105"/>
      <c r="AG46" s="88"/>
      <c r="AH46" s="104"/>
      <c r="AI46" s="105"/>
      <c r="AJ46" s="105"/>
      <c r="AK46" s="88"/>
      <c r="AL46" s="104"/>
      <c r="AM46" s="105"/>
      <c r="AN46" s="105"/>
      <c r="AO46" s="88"/>
      <c r="AP46" s="104"/>
      <c r="AQ46" s="105"/>
      <c r="AR46" s="105"/>
      <c r="AS46" s="88"/>
      <c r="AT46" s="104"/>
      <c r="AU46" s="105"/>
      <c r="AV46" s="105"/>
      <c r="AW46" s="88"/>
      <c r="AX46" s="104"/>
      <c r="AY46" s="105"/>
      <c r="AZ46" s="105"/>
      <c r="BA46" s="88"/>
      <c r="BB46" s="104"/>
      <c r="BC46" s="105"/>
      <c r="BD46" s="105"/>
      <c r="BE46" s="88"/>
      <c r="BF46" s="104"/>
      <c r="BG46" s="105"/>
      <c r="BH46" s="105"/>
      <c r="BI46" s="88"/>
      <c r="BJ46" s="250"/>
      <c r="BK46" s="222"/>
      <c r="BL46" s="26"/>
      <c r="BM46" s="27"/>
    </row>
    <row r="47" spans="2:65" s="1" customFormat="1" ht="62.25" customHeight="1">
      <c r="B47" s="558"/>
      <c r="C47" s="555"/>
      <c r="D47" s="555"/>
      <c r="E47" s="541"/>
      <c r="F47" s="547"/>
      <c r="G47" s="600"/>
      <c r="H47" s="555"/>
      <c r="I47" s="79" t="s">
        <v>215</v>
      </c>
      <c r="J47" s="82"/>
      <c r="K47" s="37" t="s">
        <v>310</v>
      </c>
      <c r="L47" s="131" t="s">
        <v>31</v>
      </c>
      <c r="M47" s="339" t="s">
        <v>224</v>
      </c>
      <c r="N47" s="107"/>
      <c r="O47" s="108"/>
      <c r="P47" s="108"/>
      <c r="Q47" s="91"/>
      <c r="R47" s="107"/>
      <c r="S47" s="108"/>
      <c r="T47" s="108"/>
      <c r="U47" s="91"/>
      <c r="V47" s="107"/>
      <c r="W47" s="108"/>
      <c r="X47" s="108"/>
      <c r="Y47" s="91"/>
      <c r="Z47" s="107" t="s">
        <v>118</v>
      </c>
      <c r="AA47" s="108" t="s">
        <v>118</v>
      </c>
      <c r="AB47" s="108" t="s">
        <v>118</v>
      </c>
      <c r="AC47" s="91" t="s">
        <v>118</v>
      </c>
      <c r="AD47" s="107" t="s">
        <v>118</v>
      </c>
      <c r="AE47" s="108" t="s">
        <v>118</v>
      </c>
      <c r="AF47" s="108" t="s">
        <v>118</v>
      </c>
      <c r="AG47" s="91" t="s">
        <v>118</v>
      </c>
      <c r="AH47" s="107"/>
      <c r="AI47" s="108"/>
      <c r="AJ47" s="108"/>
      <c r="AK47" s="91"/>
      <c r="AL47" s="107"/>
      <c r="AM47" s="108"/>
      <c r="AN47" s="108"/>
      <c r="AO47" s="91"/>
      <c r="AP47" s="107"/>
      <c r="AQ47" s="108"/>
      <c r="AR47" s="108"/>
      <c r="AS47" s="91"/>
      <c r="AT47" s="107"/>
      <c r="AU47" s="108"/>
      <c r="AV47" s="108"/>
      <c r="AW47" s="91"/>
      <c r="AX47" s="107"/>
      <c r="AY47" s="108"/>
      <c r="AZ47" s="108"/>
      <c r="BA47" s="91"/>
      <c r="BB47" s="107"/>
      <c r="BC47" s="108"/>
      <c r="BD47" s="108"/>
      <c r="BE47" s="91"/>
      <c r="BF47" s="107"/>
      <c r="BG47" s="108"/>
      <c r="BH47" s="108"/>
      <c r="BI47" s="91"/>
      <c r="BJ47" s="228"/>
      <c r="BK47" s="225"/>
      <c r="BL47" s="32"/>
      <c r="BM47" s="27"/>
    </row>
    <row r="48" spans="2:65" s="1" customFormat="1" ht="36" customHeight="1">
      <c r="B48" s="558"/>
      <c r="C48" s="555"/>
      <c r="D48" s="555"/>
      <c r="E48" s="541"/>
      <c r="F48" s="547"/>
      <c r="G48" s="600"/>
      <c r="H48" s="555"/>
      <c r="I48" s="79" t="s">
        <v>237</v>
      </c>
      <c r="J48" s="82"/>
      <c r="K48" s="37">
        <v>42064</v>
      </c>
      <c r="L48" s="131" t="s">
        <v>31</v>
      </c>
      <c r="M48" s="339" t="s">
        <v>224</v>
      </c>
      <c r="N48" s="107"/>
      <c r="O48" s="108"/>
      <c r="P48" s="108"/>
      <c r="Q48" s="91"/>
      <c r="R48" s="107"/>
      <c r="S48" s="108"/>
      <c r="T48" s="108"/>
      <c r="U48" s="91"/>
      <c r="V48" s="107" t="s">
        <v>118</v>
      </c>
      <c r="W48" s="108" t="s">
        <v>118</v>
      </c>
      <c r="X48" s="108" t="s">
        <v>118</v>
      </c>
      <c r="Y48" s="91" t="s">
        <v>118</v>
      </c>
      <c r="Z48" s="107"/>
      <c r="AA48" s="108"/>
      <c r="AB48" s="108"/>
      <c r="AC48" s="91"/>
      <c r="AD48" s="107"/>
      <c r="AE48" s="108"/>
      <c r="AF48" s="108"/>
      <c r="AG48" s="91"/>
      <c r="AH48" s="107"/>
      <c r="AI48" s="108"/>
      <c r="AJ48" s="108"/>
      <c r="AK48" s="91"/>
      <c r="AL48" s="107"/>
      <c r="AM48" s="108"/>
      <c r="AN48" s="108"/>
      <c r="AO48" s="91"/>
      <c r="AP48" s="107"/>
      <c r="AQ48" s="108"/>
      <c r="AR48" s="108"/>
      <c r="AS48" s="91"/>
      <c r="AT48" s="107"/>
      <c r="AU48" s="108"/>
      <c r="AV48" s="108"/>
      <c r="AW48" s="91"/>
      <c r="AX48" s="107"/>
      <c r="AY48" s="108"/>
      <c r="AZ48" s="108"/>
      <c r="BA48" s="91"/>
      <c r="BB48" s="107"/>
      <c r="BC48" s="108"/>
      <c r="BD48" s="108"/>
      <c r="BE48" s="91"/>
      <c r="BF48" s="107"/>
      <c r="BG48" s="108"/>
      <c r="BH48" s="108"/>
      <c r="BI48" s="91"/>
      <c r="BJ48" s="228"/>
      <c r="BK48" s="225"/>
      <c r="BL48" s="32"/>
      <c r="BM48" s="27"/>
    </row>
    <row r="49" spans="2:65" s="1" customFormat="1" ht="36" customHeight="1">
      <c r="B49" s="558"/>
      <c r="C49" s="555"/>
      <c r="D49" s="555"/>
      <c r="E49" s="541"/>
      <c r="F49" s="547"/>
      <c r="G49" s="600"/>
      <c r="H49" s="555"/>
      <c r="I49" s="79" t="s">
        <v>216</v>
      </c>
      <c r="J49" s="82"/>
      <c r="K49" s="37">
        <v>42217</v>
      </c>
      <c r="L49" s="131" t="s">
        <v>31</v>
      </c>
      <c r="M49" s="340" t="s">
        <v>227</v>
      </c>
      <c r="N49" s="107"/>
      <c r="O49" s="108"/>
      <c r="P49" s="108"/>
      <c r="Q49" s="91"/>
      <c r="R49" s="107"/>
      <c r="S49" s="108"/>
      <c r="T49" s="108"/>
      <c r="U49" s="91"/>
      <c r="V49" s="107"/>
      <c r="W49" s="108"/>
      <c r="X49" s="108"/>
      <c r="Y49" s="91"/>
      <c r="Z49" s="107"/>
      <c r="AA49" s="108"/>
      <c r="AB49" s="108"/>
      <c r="AC49" s="91"/>
      <c r="AD49" s="107"/>
      <c r="AE49" s="108"/>
      <c r="AF49" s="108"/>
      <c r="AG49" s="91"/>
      <c r="AH49" s="107"/>
      <c r="AI49" s="108"/>
      <c r="AJ49" s="108"/>
      <c r="AK49" s="91"/>
      <c r="AL49" s="107"/>
      <c r="AM49" s="108"/>
      <c r="AN49" s="108"/>
      <c r="AO49" s="91"/>
      <c r="AP49" s="107" t="s">
        <v>118</v>
      </c>
      <c r="AQ49" s="108" t="s">
        <v>118</v>
      </c>
      <c r="AR49" s="108" t="s">
        <v>118</v>
      </c>
      <c r="AS49" s="91" t="s">
        <v>118</v>
      </c>
      <c r="AT49" s="107"/>
      <c r="AU49" s="108"/>
      <c r="AV49" s="108"/>
      <c r="AW49" s="91"/>
      <c r="AX49" s="107"/>
      <c r="AY49" s="108"/>
      <c r="AZ49" s="108"/>
      <c r="BA49" s="91"/>
      <c r="BB49" s="107"/>
      <c r="BC49" s="108"/>
      <c r="BD49" s="108"/>
      <c r="BE49" s="91"/>
      <c r="BF49" s="107"/>
      <c r="BG49" s="108"/>
      <c r="BH49" s="108"/>
      <c r="BI49" s="91"/>
      <c r="BJ49" s="228"/>
      <c r="BK49" s="225"/>
      <c r="BL49" s="32"/>
      <c r="BM49" s="27"/>
    </row>
    <row r="50" spans="2:65" s="1" customFormat="1" ht="36" customHeight="1">
      <c r="B50" s="558"/>
      <c r="C50" s="555"/>
      <c r="D50" s="555"/>
      <c r="E50" s="541"/>
      <c r="F50" s="547"/>
      <c r="G50" s="600"/>
      <c r="H50" s="555"/>
      <c r="I50" s="79" t="s">
        <v>217</v>
      </c>
      <c r="J50" s="82"/>
      <c r="K50" s="37">
        <v>42248</v>
      </c>
      <c r="L50" s="131" t="s">
        <v>31</v>
      </c>
      <c r="M50" s="339" t="s">
        <v>43</v>
      </c>
      <c r="N50" s="107"/>
      <c r="O50" s="108"/>
      <c r="P50" s="108"/>
      <c r="Q50" s="91"/>
      <c r="R50" s="107"/>
      <c r="S50" s="108"/>
      <c r="T50" s="108"/>
      <c r="U50" s="91"/>
      <c r="V50" s="107"/>
      <c r="W50" s="108"/>
      <c r="X50" s="108"/>
      <c r="Y50" s="91"/>
      <c r="Z50" s="107"/>
      <c r="AA50" s="108"/>
      <c r="AB50" s="108"/>
      <c r="AC50" s="91"/>
      <c r="AD50" s="107"/>
      <c r="AE50" s="108"/>
      <c r="AF50" s="108"/>
      <c r="AG50" s="91"/>
      <c r="AH50" s="107"/>
      <c r="AI50" s="108"/>
      <c r="AJ50" s="108"/>
      <c r="AK50" s="91"/>
      <c r="AL50" s="107"/>
      <c r="AM50" s="108"/>
      <c r="AN50" s="108"/>
      <c r="AO50" s="91"/>
      <c r="AP50" s="107"/>
      <c r="AQ50" s="108"/>
      <c r="AR50" s="108"/>
      <c r="AS50" s="91"/>
      <c r="AT50" s="107" t="s">
        <v>118</v>
      </c>
      <c r="AU50" s="108" t="s">
        <v>118</v>
      </c>
      <c r="AV50" s="108" t="s">
        <v>118</v>
      </c>
      <c r="AW50" s="91" t="s">
        <v>118</v>
      </c>
      <c r="AX50" s="107"/>
      <c r="AY50" s="108"/>
      <c r="AZ50" s="108"/>
      <c r="BA50" s="91"/>
      <c r="BB50" s="107"/>
      <c r="BC50" s="108"/>
      <c r="BD50" s="108"/>
      <c r="BE50" s="91"/>
      <c r="BF50" s="107"/>
      <c r="BG50" s="108"/>
      <c r="BH50" s="108"/>
      <c r="BI50" s="91"/>
      <c r="BJ50" s="228"/>
      <c r="BK50" s="225"/>
      <c r="BL50" s="32"/>
      <c r="BM50" s="27"/>
    </row>
    <row r="51" spans="2:65" s="1" customFormat="1" ht="36" customHeight="1">
      <c r="B51" s="558"/>
      <c r="C51" s="555"/>
      <c r="D51" s="555"/>
      <c r="E51" s="541"/>
      <c r="F51" s="547"/>
      <c r="G51" s="600"/>
      <c r="H51" s="555"/>
      <c r="I51" s="390" t="s">
        <v>248</v>
      </c>
      <c r="J51" s="142"/>
      <c r="K51" s="321" t="s">
        <v>249</v>
      </c>
      <c r="L51" s="131" t="s">
        <v>31</v>
      </c>
      <c r="M51" s="340" t="s">
        <v>250</v>
      </c>
      <c r="N51" s="110"/>
      <c r="O51" s="111"/>
      <c r="P51" s="111"/>
      <c r="Q51" s="97"/>
      <c r="R51" s="110"/>
      <c r="S51" s="111"/>
      <c r="T51" s="111"/>
      <c r="U51" s="97"/>
      <c r="V51" s="110"/>
      <c r="W51" s="111"/>
      <c r="X51" s="111"/>
      <c r="Y51" s="97"/>
      <c r="Z51" s="110"/>
      <c r="AA51" s="111"/>
      <c r="AB51" s="111"/>
      <c r="AC51" s="97"/>
      <c r="AD51" s="110"/>
      <c r="AE51" s="111"/>
      <c r="AF51" s="111"/>
      <c r="AG51" s="97"/>
      <c r="AH51" s="110"/>
      <c r="AI51" s="111"/>
      <c r="AJ51" s="111"/>
      <c r="AK51" s="97"/>
      <c r="AL51" s="110"/>
      <c r="AM51" s="111"/>
      <c r="AN51" s="111"/>
      <c r="AO51" s="97"/>
      <c r="AP51" s="110"/>
      <c r="AQ51" s="111"/>
      <c r="AR51" s="111"/>
      <c r="AS51" s="97"/>
      <c r="AT51" s="110"/>
      <c r="AU51" s="111"/>
      <c r="AV51" s="111"/>
      <c r="AW51" s="97"/>
      <c r="AX51" s="110" t="s">
        <v>118</v>
      </c>
      <c r="AY51" s="111" t="s">
        <v>118</v>
      </c>
      <c r="AZ51" s="111" t="s">
        <v>118</v>
      </c>
      <c r="BA51" s="97" t="s">
        <v>118</v>
      </c>
      <c r="BB51" s="110" t="s">
        <v>118</v>
      </c>
      <c r="BC51" s="111" t="s">
        <v>118</v>
      </c>
      <c r="BD51" s="111" t="s">
        <v>118</v>
      </c>
      <c r="BE51" s="97" t="s">
        <v>118</v>
      </c>
      <c r="BF51" s="110" t="s">
        <v>118</v>
      </c>
      <c r="BG51" s="111" t="s">
        <v>118</v>
      </c>
      <c r="BH51" s="111" t="s">
        <v>118</v>
      </c>
      <c r="BI51" s="97" t="s">
        <v>118</v>
      </c>
      <c r="BJ51" s="391"/>
      <c r="BK51" s="392"/>
      <c r="BL51" s="393"/>
      <c r="BM51" s="27"/>
    </row>
    <row r="52" spans="2:65" s="1" customFormat="1" ht="36" customHeight="1" thickBot="1">
      <c r="B52" s="559"/>
      <c r="C52" s="556"/>
      <c r="D52" s="556"/>
      <c r="E52" s="542"/>
      <c r="F52" s="548"/>
      <c r="G52" s="605"/>
      <c r="H52" s="556"/>
      <c r="I52" s="365" t="s">
        <v>279</v>
      </c>
      <c r="J52" s="360"/>
      <c r="K52" s="319" t="s">
        <v>291</v>
      </c>
      <c r="L52" s="396" t="s">
        <v>31</v>
      </c>
      <c r="M52" s="431" t="s">
        <v>295</v>
      </c>
      <c r="N52" s="336" t="s">
        <v>118</v>
      </c>
      <c r="O52" s="337" t="s">
        <v>118</v>
      </c>
      <c r="P52" s="337" t="s">
        <v>118</v>
      </c>
      <c r="Q52" s="366" t="s">
        <v>118</v>
      </c>
      <c r="R52" s="336" t="s">
        <v>118</v>
      </c>
      <c r="S52" s="337" t="s">
        <v>118</v>
      </c>
      <c r="T52" s="337" t="s">
        <v>118</v>
      </c>
      <c r="U52" s="366" t="s">
        <v>118</v>
      </c>
      <c r="V52" s="336" t="s">
        <v>118</v>
      </c>
      <c r="W52" s="337" t="s">
        <v>118</v>
      </c>
      <c r="X52" s="337" t="s">
        <v>118</v>
      </c>
      <c r="Y52" s="366" t="s">
        <v>118</v>
      </c>
      <c r="Z52" s="336" t="s">
        <v>118</v>
      </c>
      <c r="AA52" s="337" t="s">
        <v>118</v>
      </c>
      <c r="AB52" s="337" t="s">
        <v>118</v>
      </c>
      <c r="AC52" s="366" t="s">
        <v>118</v>
      </c>
      <c r="AD52" s="336" t="s">
        <v>118</v>
      </c>
      <c r="AE52" s="337" t="s">
        <v>118</v>
      </c>
      <c r="AF52" s="337" t="s">
        <v>118</v>
      </c>
      <c r="AG52" s="366" t="s">
        <v>118</v>
      </c>
      <c r="AH52" s="336" t="s">
        <v>118</v>
      </c>
      <c r="AI52" s="337" t="s">
        <v>118</v>
      </c>
      <c r="AJ52" s="337" t="s">
        <v>118</v>
      </c>
      <c r="AK52" s="366" t="s">
        <v>118</v>
      </c>
      <c r="AL52" s="336" t="s">
        <v>118</v>
      </c>
      <c r="AM52" s="337" t="s">
        <v>118</v>
      </c>
      <c r="AN52" s="337" t="s">
        <v>118</v>
      </c>
      <c r="AO52" s="366" t="s">
        <v>118</v>
      </c>
      <c r="AP52" s="336" t="s">
        <v>118</v>
      </c>
      <c r="AQ52" s="337" t="s">
        <v>118</v>
      </c>
      <c r="AR52" s="337" t="s">
        <v>118</v>
      </c>
      <c r="AS52" s="366" t="s">
        <v>118</v>
      </c>
      <c r="AT52" s="336" t="s">
        <v>118</v>
      </c>
      <c r="AU52" s="337" t="s">
        <v>118</v>
      </c>
      <c r="AV52" s="337" t="s">
        <v>118</v>
      </c>
      <c r="AW52" s="366" t="s">
        <v>118</v>
      </c>
      <c r="AX52" s="336" t="s">
        <v>118</v>
      </c>
      <c r="AY52" s="337" t="s">
        <v>118</v>
      </c>
      <c r="AZ52" s="337" t="s">
        <v>118</v>
      </c>
      <c r="BA52" s="366" t="s">
        <v>118</v>
      </c>
      <c r="BB52" s="336" t="s">
        <v>118</v>
      </c>
      <c r="BC52" s="337" t="s">
        <v>118</v>
      </c>
      <c r="BD52" s="337" t="s">
        <v>118</v>
      </c>
      <c r="BE52" s="366" t="s">
        <v>118</v>
      </c>
      <c r="BF52" s="336" t="s">
        <v>118</v>
      </c>
      <c r="BG52" s="337" t="s">
        <v>118</v>
      </c>
      <c r="BH52" s="337" t="s">
        <v>118</v>
      </c>
      <c r="BI52" s="366" t="s">
        <v>118</v>
      </c>
      <c r="BJ52" s="367"/>
      <c r="BK52" s="243"/>
      <c r="BL52" s="43"/>
      <c r="BM52" s="27"/>
    </row>
    <row r="53" spans="2:65" s="1" customFormat="1" ht="34.5" customHeight="1" thickBot="1">
      <c r="B53" s="632">
        <v>8</v>
      </c>
      <c r="C53" s="624" t="s">
        <v>289</v>
      </c>
      <c r="D53" s="624" t="s">
        <v>228</v>
      </c>
      <c r="E53" s="424" t="s">
        <v>252</v>
      </c>
      <c r="F53" s="408">
        <v>0.15</v>
      </c>
      <c r="G53" s="418">
        <v>0.8</v>
      </c>
      <c r="H53" s="420" t="s">
        <v>253</v>
      </c>
      <c r="I53" s="368" t="s">
        <v>208</v>
      </c>
      <c r="J53" s="368"/>
      <c r="K53" s="46" t="s">
        <v>309</v>
      </c>
      <c r="L53" s="395">
        <v>11500</v>
      </c>
      <c r="M53" s="369" t="s">
        <v>224</v>
      </c>
      <c r="N53" s="104"/>
      <c r="O53" s="105"/>
      <c r="P53" s="105"/>
      <c r="Q53" s="88"/>
      <c r="R53" s="104"/>
      <c r="S53" s="105"/>
      <c r="T53" s="105"/>
      <c r="U53" s="88"/>
      <c r="V53" s="104"/>
      <c r="W53" s="105"/>
      <c r="X53" s="105"/>
      <c r="Y53" s="88"/>
      <c r="Z53" s="104"/>
      <c r="AA53" s="105"/>
      <c r="AB53" s="105"/>
      <c r="AC53" s="88"/>
      <c r="AD53" s="104"/>
      <c r="AE53" s="105"/>
      <c r="AF53" s="105"/>
      <c r="AG53" s="88"/>
      <c r="AH53" s="104"/>
      <c r="AI53" s="105"/>
      <c r="AJ53" s="105"/>
      <c r="AK53" s="88"/>
      <c r="AL53" s="104"/>
      <c r="AM53" s="105"/>
      <c r="AN53" s="105"/>
      <c r="AO53" s="88"/>
      <c r="AP53" s="104" t="s">
        <v>118</v>
      </c>
      <c r="AQ53" s="105" t="s">
        <v>118</v>
      </c>
      <c r="AR53" s="105" t="s">
        <v>118</v>
      </c>
      <c r="AS53" s="88" t="s">
        <v>118</v>
      </c>
      <c r="AT53" s="104" t="s">
        <v>118</v>
      </c>
      <c r="AU53" s="105" t="s">
        <v>118</v>
      </c>
      <c r="AV53" s="105" t="s">
        <v>118</v>
      </c>
      <c r="AW53" s="88" t="s">
        <v>118</v>
      </c>
      <c r="AX53" s="104" t="s">
        <v>118</v>
      </c>
      <c r="AY53" s="105" t="s">
        <v>118</v>
      </c>
      <c r="AZ53" s="105" t="s">
        <v>118</v>
      </c>
      <c r="BA53" s="88" t="s">
        <v>118</v>
      </c>
      <c r="BB53" s="104" t="s">
        <v>118</v>
      </c>
      <c r="BC53" s="105" t="s">
        <v>118</v>
      </c>
      <c r="BD53" s="105" t="s">
        <v>118</v>
      </c>
      <c r="BE53" s="88" t="s">
        <v>118</v>
      </c>
      <c r="BF53" s="104"/>
      <c r="BG53" s="105"/>
      <c r="BH53" s="105"/>
      <c r="BI53" s="88"/>
      <c r="BJ53" s="370"/>
      <c r="BK53" s="222"/>
      <c r="BL53" s="26"/>
      <c r="BM53" s="27"/>
    </row>
    <row r="54" spans="2:65" s="40" customFormat="1" ht="63.75" customHeight="1" thickBot="1">
      <c r="B54" s="632"/>
      <c r="C54" s="624"/>
      <c r="D54" s="624"/>
      <c r="E54" s="541" t="s">
        <v>300</v>
      </c>
      <c r="F54" s="547" t="s">
        <v>242</v>
      </c>
      <c r="G54" s="600">
        <v>1</v>
      </c>
      <c r="H54" s="555" t="s">
        <v>253</v>
      </c>
      <c r="I54" s="66" t="s">
        <v>212</v>
      </c>
      <c r="J54" s="152"/>
      <c r="K54" s="23" t="s">
        <v>311</v>
      </c>
      <c r="L54" s="411" t="s">
        <v>31</v>
      </c>
      <c r="M54" s="144" t="s">
        <v>224</v>
      </c>
      <c r="N54" s="95" t="s">
        <v>118</v>
      </c>
      <c r="O54" s="96" t="s">
        <v>118</v>
      </c>
      <c r="P54" s="96" t="s">
        <v>118</v>
      </c>
      <c r="Q54" s="97" t="s">
        <v>118</v>
      </c>
      <c r="R54" s="95" t="s">
        <v>118</v>
      </c>
      <c r="S54" s="96" t="s">
        <v>118</v>
      </c>
      <c r="T54" s="96" t="s">
        <v>118</v>
      </c>
      <c r="U54" s="97" t="s">
        <v>118</v>
      </c>
      <c r="V54" s="95" t="s">
        <v>118</v>
      </c>
      <c r="W54" s="96" t="s">
        <v>118</v>
      </c>
      <c r="X54" s="96" t="s">
        <v>118</v>
      </c>
      <c r="Y54" s="97" t="s">
        <v>118</v>
      </c>
      <c r="Z54" s="95"/>
      <c r="AA54" s="96"/>
      <c r="AB54" s="96"/>
      <c r="AC54" s="97"/>
      <c r="AD54" s="95"/>
      <c r="AE54" s="96"/>
      <c r="AF54" s="96"/>
      <c r="AG54" s="97"/>
      <c r="AH54" s="95"/>
      <c r="AI54" s="96"/>
      <c r="AJ54" s="96"/>
      <c r="AK54" s="97"/>
      <c r="AL54" s="95"/>
      <c r="AM54" s="96"/>
      <c r="AN54" s="96"/>
      <c r="AO54" s="97"/>
      <c r="AP54" s="95"/>
      <c r="AQ54" s="96"/>
      <c r="AR54" s="96"/>
      <c r="AS54" s="97"/>
      <c r="AT54" s="95"/>
      <c r="AU54" s="96"/>
      <c r="AV54" s="96"/>
      <c r="AW54" s="97"/>
      <c r="AX54" s="95"/>
      <c r="AY54" s="96"/>
      <c r="AZ54" s="96"/>
      <c r="BA54" s="97"/>
      <c r="BB54" s="95"/>
      <c r="BC54" s="96"/>
      <c r="BD54" s="96"/>
      <c r="BE54" s="97"/>
      <c r="BF54" s="95"/>
      <c r="BG54" s="96"/>
      <c r="BH54" s="96"/>
      <c r="BI54" s="97"/>
      <c r="BJ54" s="229"/>
      <c r="BK54" s="232"/>
      <c r="BL54" s="76"/>
      <c r="BM54" s="39"/>
    </row>
    <row r="55" spans="2:65" s="1" customFormat="1" ht="41.25" customHeight="1" thickBot="1">
      <c r="B55" s="632"/>
      <c r="C55" s="624"/>
      <c r="D55" s="624"/>
      <c r="E55" s="541"/>
      <c r="F55" s="547"/>
      <c r="G55" s="600"/>
      <c r="H55" s="555"/>
      <c r="I55" s="22" t="s">
        <v>213</v>
      </c>
      <c r="J55" s="84"/>
      <c r="K55" s="23" t="s">
        <v>312</v>
      </c>
      <c r="L55" s="132" t="s">
        <v>31</v>
      </c>
      <c r="M55" s="25" t="s">
        <v>224</v>
      </c>
      <c r="N55" s="89"/>
      <c r="O55" s="90"/>
      <c r="P55" s="90"/>
      <c r="Q55" s="91"/>
      <c r="R55" s="89"/>
      <c r="S55" s="90"/>
      <c r="T55" s="90"/>
      <c r="U55" s="91"/>
      <c r="V55" s="89"/>
      <c r="W55" s="90"/>
      <c r="X55" s="90"/>
      <c r="Y55" s="91"/>
      <c r="Z55" s="89"/>
      <c r="AA55" s="90"/>
      <c r="AB55" s="90"/>
      <c r="AC55" s="91"/>
      <c r="AD55" s="89"/>
      <c r="AE55" s="90"/>
      <c r="AF55" s="90"/>
      <c r="AG55" s="91"/>
      <c r="AH55" s="89" t="s">
        <v>118</v>
      </c>
      <c r="AI55" s="90" t="s">
        <v>118</v>
      </c>
      <c r="AJ55" s="90" t="s">
        <v>118</v>
      </c>
      <c r="AK55" s="91" t="s">
        <v>118</v>
      </c>
      <c r="AL55" s="89" t="s">
        <v>118</v>
      </c>
      <c r="AM55" s="90" t="s">
        <v>118</v>
      </c>
      <c r="AN55" s="90" t="s">
        <v>118</v>
      </c>
      <c r="AO55" s="91" t="s">
        <v>118</v>
      </c>
      <c r="AP55" s="89"/>
      <c r="AQ55" s="90"/>
      <c r="AR55" s="90"/>
      <c r="AS55" s="91"/>
      <c r="AT55" s="89"/>
      <c r="AU55" s="90"/>
      <c r="AV55" s="90"/>
      <c r="AW55" s="91"/>
      <c r="AX55" s="89"/>
      <c r="AY55" s="90"/>
      <c r="AZ55" s="90"/>
      <c r="BA55" s="91"/>
      <c r="BB55" s="89"/>
      <c r="BC55" s="90"/>
      <c r="BD55" s="90"/>
      <c r="BE55" s="91"/>
      <c r="BF55" s="89"/>
      <c r="BG55" s="90"/>
      <c r="BH55" s="90"/>
      <c r="BI55" s="91"/>
      <c r="BJ55" s="249"/>
      <c r="BK55" s="245"/>
      <c r="BL55" s="42"/>
      <c r="BM55" s="27"/>
    </row>
    <row r="56" spans="2:65" s="1" customFormat="1" ht="46.5" customHeight="1" thickBot="1">
      <c r="B56" s="632"/>
      <c r="C56" s="624"/>
      <c r="D56" s="624"/>
      <c r="E56" s="542"/>
      <c r="F56" s="548"/>
      <c r="G56" s="605"/>
      <c r="H56" s="556"/>
      <c r="I56" s="75" t="s">
        <v>214</v>
      </c>
      <c r="J56" s="78"/>
      <c r="K56" s="371" t="s">
        <v>306</v>
      </c>
      <c r="L56" s="130" t="s">
        <v>254</v>
      </c>
      <c r="M56" s="320" t="s">
        <v>224</v>
      </c>
      <c r="N56" s="113"/>
      <c r="O56" s="114"/>
      <c r="P56" s="114"/>
      <c r="Q56" s="103"/>
      <c r="R56" s="113"/>
      <c r="S56" s="114"/>
      <c r="T56" s="114"/>
      <c r="U56" s="103"/>
      <c r="V56" s="113"/>
      <c r="W56" s="114"/>
      <c r="X56" s="114"/>
      <c r="Y56" s="103"/>
      <c r="Z56" s="113"/>
      <c r="AA56" s="114"/>
      <c r="AB56" s="114"/>
      <c r="AC56" s="103"/>
      <c r="AD56" s="113"/>
      <c r="AE56" s="114"/>
      <c r="AF56" s="114"/>
      <c r="AG56" s="103"/>
      <c r="AH56" s="113"/>
      <c r="AI56" s="114"/>
      <c r="AJ56" s="114"/>
      <c r="AK56" s="103"/>
      <c r="AL56" s="113"/>
      <c r="AM56" s="114"/>
      <c r="AN56" s="114"/>
      <c r="AO56" s="103"/>
      <c r="AP56" s="113" t="s">
        <v>118</v>
      </c>
      <c r="AQ56" s="114" t="s">
        <v>118</v>
      </c>
      <c r="AR56" s="114" t="s">
        <v>118</v>
      </c>
      <c r="AS56" s="103" t="s">
        <v>118</v>
      </c>
      <c r="AT56" s="113" t="s">
        <v>118</v>
      </c>
      <c r="AU56" s="114" t="s">
        <v>118</v>
      </c>
      <c r="AV56" s="114" t="s">
        <v>118</v>
      </c>
      <c r="AW56" s="103" t="s">
        <v>118</v>
      </c>
      <c r="AX56" s="113" t="s">
        <v>118</v>
      </c>
      <c r="AY56" s="114" t="s">
        <v>118</v>
      </c>
      <c r="AZ56" s="114" t="s">
        <v>118</v>
      </c>
      <c r="BA56" s="103" t="s">
        <v>118</v>
      </c>
      <c r="BB56" s="113" t="s">
        <v>118</v>
      </c>
      <c r="BC56" s="114" t="s">
        <v>118</v>
      </c>
      <c r="BD56" s="114" t="s">
        <v>118</v>
      </c>
      <c r="BE56" s="103" t="s">
        <v>118</v>
      </c>
      <c r="BF56" s="113" t="s">
        <v>118</v>
      </c>
      <c r="BG56" s="114" t="s">
        <v>118</v>
      </c>
      <c r="BH56" s="114" t="s">
        <v>118</v>
      </c>
      <c r="BI56" s="103" t="s">
        <v>118</v>
      </c>
      <c r="BJ56" s="361"/>
      <c r="BK56" s="243"/>
      <c r="BL56" s="372"/>
      <c r="BM56" s="27"/>
    </row>
    <row r="57" spans="2:65" s="1" customFormat="1" ht="53.25" customHeight="1" thickBot="1">
      <c r="B57" s="632"/>
      <c r="C57" s="624"/>
      <c r="D57" s="423" t="s">
        <v>229</v>
      </c>
      <c r="E57" s="416" t="s">
        <v>265</v>
      </c>
      <c r="F57" s="419">
        <v>1</v>
      </c>
      <c r="G57" s="419">
        <v>1</v>
      </c>
      <c r="H57" s="417" t="s">
        <v>41</v>
      </c>
      <c r="I57" s="374" t="s">
        <v>209</v>
      </c>
      <c r="J57" s="427"/>
      <c r="K57" s="51" t="s">
        <v>313</v>
      </c>
      <c r="L57" s="52" t="s">
        <v>31</v>
      </c>
      <c r="M57" s="428" t="s">
        <v>211</v>
      </c>
      <c r="N57" s="336" t="s">
        <v>118</v>
      </c>
      <c r="O57" s="337" t="s">
        <v>118</v>
      </c>
      <c r="P57" s="337" t="s">
        <v>118</v>
      </c>
      <c r="Q57" s="366" t="s">
        <v>118</v>
      </c>
      <c r="R57" s="336" t="s">
        <v>118</v>
      </c>
      <c r="S57" s="337" t="s">
        <v>118</v>
      </c>
      <c r="T57" s="337" t="s">
        <v>118</v>
      </c>
      <c r="U57" s="366" t="s">
        <v>118</v>
      </c>
      <c r="V57" s="336" t="s">
        <v>118</v>
      </c>
      <c r="W57" s="337" t="s">
        <v>118</v>
      </c>
      <c r="X57" s="337" t="s">
        <v>118</v>
      </c>
      <c r="Y57" s="366" t="s">
        <v>118</v>
      </c>
      <c r="Z57" s="336" t="s">
        <v>118</v>
      </c>
      <c r="AA57" s="337" t="s">
        <v>118</v>
      </c>
      <c r="AB57" s="337" t="s">
        <v>118</v>
      </c>
      <c r="AC57" s="366" t="s">
        <v>118</v>
      </c>
      <c r="AD57" s="336" t="s">
        <v>118</v>
      </c>
      <c r="AE57" s="337" t="s">
        <v>118</v>
      </c>
      <c r="AF57" s="337" t="s">
        <v>118</v>
      </c>
      <c r="AG57" s="366" t="s">
        <v>118</v>
      </c>
      <c r="AH57" s="336" t="s">
        <v>118</v>
      </c>
      <c r="AI57" s="337" t="s">
        <v>118</v>
      </c>
      <c r="AJ57" s="337" t="s">
        <v>118</v>
      </c>
      <c r="AK57" s="366" t="s">
        <v>118</v>
      </c>
      <c r="AL57" s="336" t="s">
        <v>118</v>
      </c>
      <c r="AM57" s="337" t="s">
        <v>118</v>
      </c>
      <c r="AN57" s="337" t="s">
        <v>118</v>
      </c>
      <c r="AO57" s="366" t="s">
        <v>118</v>
      </c>
      <c r="AP57" s="336" t="s">
        <v>118</v>
      </c>
      <c r="AQ57" s="337" t="s">
        <v>118</v>
      </c>
      <c r="AR57" s="337" t="s">
        <v>118</v>
      </c>
      <c r="AS57" s="366" t="s">
        <v>118</v>
      </c>
      <c r="AT57" s="336" t="s">
        <v>118</v>
      </c>
      <c r="AU57" s="337" t="s">
        <v>118</v>
      </c>
      <c r="AV57" s="337" t="s">
        <v>118</v>
      </c>
      <c r="AW57" s="366" t="s">
        <v>118</v>
      </c>
      <c r="AX57" s="336" t="s">
        <v>118</v>
      </c>
      <c r="AY57" s="337" t="s">
        <v>118</v>
      </c>
      <c r="AZ57" s="337" t="s">
        <v>118</v>
      </c>
      <c r="BA57" s="366" t="s">
        <v>118</v>
      </c>
      <c r="BB57" s="336" t="s">
        <v>118</v>
      </c>
      <c r="BC57" s="337" t="s">
        <v>118</v>
      </c>
      <c r="BD57" s="337" t="s">
        <v>118</v>
      </c>
      <c r="BE57" s="366" t="s">
        <v>118</v>
      </c>
      <c r="BF57" s="336" t="s">
        <v>118</v>
      </c>
      <c r="BG57" s="337" t="s">
        <v>118</v>
      </c>
      <c r="BH57" s="337" t="s">
        <v>118</v>
      </c>
      <c r="BI57" s="366" t="s">
        <v>118</v>
      </c>
      <c r="BJ57" s="429"/>
      <c r="BK57" s="373"/>
      <c r="BL57" s="372"/>
      <c r="BM57" s="27"/>
    </row>
    <row r="58" spans="2:65" s="40" customFormat="1" ht="47.25" customHeight="1" thickBot="1">
      <c r="E58" s="58"/>
      <c r="F58" s="58"/>
      <c r="L58" s="80">
        <f>SUM(L15,L27,L28,L33,L38,L53)</f>
        <v>88060</v>
      </c>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254"/>
      <c r="BK58" s="269" t="e">
        <f>AVERAGE(BK14:BK57)</f>
        <v>#DIV/0!</v>
      </c>
      <c r="BM58" s="59"/>
    </row>
    <row r="59" spans="2:65" s="40" customFormat="1" ht="27.75" customHeight="1">
      <c r="B59" s="60"/>
      <c r="C59" s="61" t="s">
        <v>46</v>
      </c>
      <c r="E59" s="58"/>
      <c r="L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255" t="s">
        <v>159</v>
      </c>
      <c r="BK59" s="256"/>
      <c r="BM59" s="59"/>
    </row>
    <row r="60" spans="2:65" s="40" customFormat="1" ht="27.75" customHeight="1">
      <c r="E60" s="58"/>
      <c r="L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255" t="s">
        <v>230</v>
      </c>
      <c r="BK60" s="256"/>
      <c r="BM60" s="59"/>
    </row>
    <row r="61" spans="2:65" s="40" customFormat="1" ht="27.75" customHeight="1">
      <c r="E61" s="58"/>
      <c r="F61" s="58"/>
      <c r="L61" s="58"/>
      <c r="M61" s="62"/>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254"/>
      <c r="BK61" s="256"/>
      <c r="BM61" s="59"/>
    </row>
    <row r="62" spans="2:65" s="1" customFormat="1" ht="27.75" customHeight="1">
      <c r="B62" s="63"/>
      <c r="C62" s="63"/>
      <c r="D62" s="63"/>
      <c r="E62" s="64"/>
      <c r="F62" s="64"/>
      <c r="G62" s="63"/>
      <c r="H62" s="63"/>
      <c r="I62" s="63"/>
      <c r="J62" s="63"/>
      <c r="K62" s="63"/>
      <c r="L62" s="64"/>
      <c r="M62" s="65"/>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257"/>
      <c r="BK62" s="258"/>
      <c r="BL62" s="63"/>
      <c r="BM62" s="4"/>
    </row>
    <row r="63" spans="2:65" s="1" customFormat="1" ht="27.75" customHeight="1">
      <c r="B63" s="63"/>
      <c r="C63" s="63"/>
      <c r="D63" s="63"/>
      <c r="E63" s="64"/>
      <c r="F63" s="64"/>
      <c r="G63" s="63"/>
      <c r="H63" s="63"/>
      <c r="I63" s="63"/>
      <c r="J63" s="63"/>
      <c r="K63" s="63"/>
      <c r="L63" s="64"/>
      <c r="M63" s="65"/>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257"/>
      <c r="BK63" s="258"/>
      <c r="BL63" s="63"/>
      <c r="BM63" s="4"/>
    </row>
    <row r="64" spans="2:65" s="1" customFormat="1" ht="27.75" customHeight="1">
      <c r="B64" s="63"/>
      <c r="C64" s="63"/>
      <c r="D64" s="63"/>
      <c r="E64" s="64"/>
      <c r="F64" s="64"/>
      <c r="G64" s="63"/>
      <c r="H64" s="63"/>
      <c r="I64" s="63"/>
      <c r="J64" s="63"/>
      <c r="K64" s="63"/>
      <c r="L64" s="64"/>
      <c r="M64" s="65"/>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257"/>
      <c r="BK64" s="258"/>
      <c r="BL64" s="63"/>
      <c r="BM64" s="4"/>
    </row>
    <row r="65" spans="2:65" s="1" customFormat="1" ht="27.75" customHeight="1">
      <c r="B65" s="63"/>
      <c r="C65" s="63"/>
      <c r="D65" s="63"/>
      <c r="E65" s="64"/>
      <c r="F65" s="64"/>
      <c r="G65" s="63"/>
      <c r="H65" s="63"/>
      <c r="I65" s="63"/>
      <c r="J65" s="63"/>
      <c r="K65" s="63"/>
      <c r="L65" s="64"/>
      <c r="M65" s="65"/>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257"/>
      <c r="BK65" s="258"/>
      <c r="BL65" s="63"/>
      <c r="BM65" s="4"/>
    </row>
    <row r="66" spans="2:65" s="1" customFormat="1" ht="27.75" customHeight="1">
      <c r="B66" s="63"/>
      <c r="C66" s="63"/>
      <c r="D66" s="63"/>
      <c r="E66" s="64"/>
      <c r="F66" s="64"/>
      <c r="G66" s="63"/>
      <c r="H66" s="63"/>
      <c r="I66" s="63"/>
      <c r="J66" s="63"/>
      <c r="K66" s="63"/>
      <c r="L66" s="64"/>
      <c r="M66" s="65"/>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257"/>
      <c r="BK66" s="258"/>
      <c r="BL66" s="63"/>
      <c r="BM66" s="4"/>
    </row>
    <row r="67" spans="2:65" s="1" customFormat="1" ht="27.75" customHeight="1">
      <c r="B67" s="63"/>
      <c r="C67" s="63"/>
      <c r="D67" s="63"/>
      <c r="E67" s="64"/>
      <c r="F67" s="64"/>
      <c r="G67" s="63"/>
      <c r="H67" s="63"/>
      <c r="I67" s="63"/>
      <c r="J67" s="63"/>
      <c r="K67" s="63"/>
      <c r="L67" s="64"/>
      <c r="M67" s="65"/>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257"/>
      <c r="BK67" s="258"/>
      <c r="BL67" s="63"/>
      <c r="BM67" s="4"/>
    </row>
    <row r="68" spans="2:65" s="1" customFormat="1" ht="27.75" customHeight="1">
      <c r="B68" s="63"/>
      <c r="C68" s="63"/>
      <c r="D68" s="63"/>
      <c r="E68" s="64"/>
      <c r="F68" s="64"/>
      <c r="G68" s="63"/>
      <c r="H68" s="63"/>
      <c r="I68" s="63"/>
      <c r="J68" s="63"/>
      <c r="K68" s="63"/>
      <c r="L68" s="64"/>
      <c r="M68" s="65"/>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257"/>
      <c r="BK68" s="258"/>
      <c r="BL68" s="63"/>
      <c r="BM68" s="4"/>
    </row>
    <row r="69" spans="2:65" s="1" customFormat="1" ht="27.75" customHeight="1">
      <c r="B69" s="63"/>
      <c r="C69" s="63"/>
      <c r="D69" s="63"/>
      <c r="E69" s="64"/>
      <c r="F69" s="64"/>
      <c r="G69" s="63"/>
      <c r="H69" s="63"/>
      <c r="I69" s="63"/>
      <c r="J69" s="63"/>
      <c r="K69" s="63"/>
      <c r="L69" s="64"/>
      <c r="M69" s="65"/>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257"/>
      <c r="BK69" s="258"/>
      <c r="BL69" s="63"/>
      <c r="BM69" s="4"/>
    </row>
    <row r="70" spans="2:65" s="1" customFormat="1" ht="27.75" customHeight="1">
      <c r="B70" s="63"/>
      <c r="C70" s="63"/>
      <c r="D70" s="63"/>
      <c r="E70" s="64"/>
      <c r="F70" s="64"/>
      <c r="G70" s="63"/>
      <c r="H70" s="63"/>
      <c r="I70" s="63"/>
      <c r="J70" s="63"/>
      <c r="K70" s="63"/>
      <c r="L70" s="64"/>
      <c r="M70" s="65"/>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257"/>
      <c r="BK70" s="258"/>
      <c r="BL70" s="63"/>
      <c r="BM70" s="4"/>
    </row>
    <row r="71" spans="2:65" s="1" customFormat="1" ht="27.75" customHeight="1">
      <c r="B71" s="63"/>
      <c r="C71" s="63"/>
      <c r="D71" s="63"/>
      <c r="E71" s="64"/>
      <c r="F71" s="64"/>
      <c r="G71" s="63"/>
      <c r="H71" s="63"/>
      <c r="I71" s="63"/>
      <c r="J71" s="63"/>
      <c r="K71" s="63"/>
      <c r="L71" s="64"/>
      <c r="M71" s="65"/>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257"/>
      <c r="BK71" s="258"/>
      <c r="BL71" s="63"/>
      <c r="BM71" s="4"/>
    </row>
    <row r="72" spans="2:65" s="1" customFormat="1" ht="27.75" customHeight="1">
      <c r="B72" s="63"/>
      <c r="C72" s="63"/>
      <c r="D72" s="63"/>
      <c r="E72" s="64"/>
      <c r="F72" s="64"/>
      <c r="G72" s="63"/>
      <c r="H72" s="63"/>
      <c r="I72" s="63"/>
      <c r="J72" s="63"/>
      <c r="K72" s="63"/>
      <c r="L72" s="64"/>
      <c r="M72" s="65"/>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257"/>
      <c r="BK72" s="258"/>
      <c r="BL72" s="63"/>
      <c r="BM72" s="4"/>
    </row>
    <row r="73" spans="2:65" s="1" customFormat="1" ht="27.75" customHeight="1">
      <c r="B73" s="63"/>
      <c r="C73" s="63"/>
      <c r="D73" s="63"/>
      <c r="E73" s="64"/>
      <c r="F73" s="64"/>
      <c r="G73" s="63"/>
      <c r="H73" s="63"/>
      <c r="I73" s="63"/>
      <c r="J73" s="63"/>
      <c r="K73" s="63"/>
      <c r="L73" s="64"/>
      <c r="M73" s="65"/>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257"/>
      <c r="BK73" s="258"/>
      <c r="BL73" s="63"/>
      <c r="BM73" s="4"/>
    </row>
    <row r="74" spans="2:65" s="1" customFormat="1" ht="27.75" customHeight="1">
      <c r="B74" s="63"/>
      <c r="C74" s="63"/>
      <c r="D74" s="63"/>
      <c r="E74" s="64"/>
      <c r="F74" s="64"/>
      <c r="G74" s="63"/>
      <c r="H74" s="63"/>
      <c r="I74" s="63"/>
      <c r="J74" s="63"/>
      <c r="K74" s="63"/>
      <c r="L74" s="64"/>
      <c r="M74" s="65"/>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257"/>
      <c r="BK74" s="258"/>
      <c r="BL74" s="63"/>
      <c r="BM74" s="4"/>
    </row>
    <row r="75" spans="2:65" ht="27.75" customHeight="1"/>
    <row r="76" spans="2:65" ht="27.75" customHeight="1"/>
    <row r="77" spans="2:65" ht="27.75" customHeight="1"/>
    <row r="78" spans="2:65" ht="27.75" customHeight="1"/>
    <row r="79" spans="2:65" ht="27.75" customHeight="1"/>
    <row r="80" spans="2:65"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27.75" customHeight="1"/>
    <row r="128"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row r="238" ht="27.75" customHeight="1"/>
    <row r="239" ht="27.75" customHeight="1"/>
    <row r="240" ht="27.75" customHeight="1"/>
    <row r="241" ht="27.75" customHeight="1"/>
    <row r="242" ht="27.75" customHeight="1"/>
    <row r="243" ht="27.75" customHeight="1"/>
    <row r="244" ht="27.75" customHeight="1"/>
    <row r="245" ht="27.75" customHeight="1"/>
    <row r="246" ht="27.75" customHeight="1"/>
    <row r="247" ht="27.75" customHeight="1"/>
    <row r="248" ht="27.75" customHeight="1"/>
    <row r="249" ht="27.75" customHeight="1"/>
    <row r="250" ht="27.75" customHeight="1"/>
    <row r="251" ht="27.75" customHeight="1"/>
    <row r="252" ht="27.75" customHeight="1"/>
    <row r="253" ht="27.75" customHeight="1"/>
    <row r="254" ht="27.75" customHeight="1"/>
    <row r="255" ht="27.75" customHeight="1"/>
    <row r="256" ht="27.75" customHeight="1"/>
    <row r="257" ht="27.75" customHeight="1"/>
    <row r="258" ht="27.75" customHeight="1"/>
    <row r="259" ht="27.75" customHeight="1"/>
    <row r="260" ht="27.75" customHeight="1"/>
    <row r="261" ht="27.75" customHeight="1"/>
    <row r="262" ht="27.75" customHeight="1"/>
    <row r="263" ht="27.75" customHeight="1"/>
    <row r="264" ht="27.75" customHeight="1"/>
    <row r="265" ht="27.75" customHeight="1"/>
    <row r="266" ht="27.75" customHeight="1"/>
    <row r="267" ht="27.75" customHeight="1"/>
    <row r="268" ht="27.75" customHeight="1"/>
    <row r="269" ht="27.75" customHeight="1"/>
    <row r="270" ht="27.75" customHeight="1"/>
    <row r="271" ht="27.75" customHeight="1"/>
    <row r="272" ht="27.75" customHeight="1"/>
    <row r="273" ht="27.75" customHeight="1"/>
    <row r="274" ht="27.75" customHeight="1"/>
    <row r="275" ht="27.75" customHeight="1"/>
    <row r="276" ht="27.75" customHeight="1"/>
    <row r="277" ht="27.75" customHeight="1"/>
    <row r="278" ht="27.75" customHeight="1"/>
    <row r="279" ht="27.75" customHeight="1"/>
    <row r="280" ht="27.75" customHeight="1"/>
    <row r="281" ht="27.75" customHeight="1"/>
    <row r="282" ht="27.75" customHeight="1"/>
    <row r="283" ht="27.75" customHeight="1"/>
    <row r="284" ht="27.75" customHeight="1"/>
    <row r="285" ht="27.75" customHeight="1"/>
    <row r="286" ht="27.75" customHeight="1"/>
    <row r="287" ht="27.75" customHeight="1"/>
    <row r="288" ht="27.75" customHeight="1"/>
    <row r="289" ht="27.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27.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27.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27.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27.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27.75" customHeight="1"/>
    <row r="359" ht="27.75" customHeight="1"/>
    <row r="360" ht="27.75" customHeight="1"/>
    <row r="361" ht="27.75" customHeight="1"/>
  </sheetData>
  <autoFilter ref="A13:CS6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7" showButton="0"/>
    <filterColumn colId="29" showButton="0"/>
    <filterColumn colId="30" showButton="0"/>
    <filterColumn colId="31" showButton="0"/>
    <filterColumn colId="33" showButton="0"/>
    <filterColumn colId="34"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1" showButton="0"/>
    <filterColumn colId="53" showButton="0"/>
    <filterColumn colId="54" showButton="0"/>
    <filterColumn colId="55" showButton="0"/>
    <filterColumn colId="57" showButton="0"/>
    <filterColumn colId="58" showButton="0"/>
    <filterColumn colId="59" showButton="0"/>
  </autoFilter>
  <mergeCells count="71">
    <mergeCell ref="B40:B45"/>
    <mergeCell ref="B46:B52"/>
    <mergeCell ref="B53:B57"/>
    <mergeCell ref="C14:C19"/>
    <mergeCell ref="C20:C26"/>
    <mergeCell ref="C27:C31"/>
    <mergeCell ref="C32:C35"/>
    <mergeCell ref="C36:C39"/>
    <mergeCell ref="C40:C45"/>
    <mergeCell ref="C46:C52"/>
    <mergeCell ref="C53:C57"/>
    <mergeCell ref="B14:B19"/>
    <mergeCell ref="B20:B26"/>
    <mergeCell ref="B27:B31"/>
    <mergeCell ref="B32:B35"/>
    <mergeCell ref="B36:B39"/>
    <mergeCell ref="C2:E6"/>
    <mergeCell ref="F2:F3"/>
    <mergeCell ref="B12:B13"/>
    <mergeCell ref="C12:C13"/>
    <mergeCell ref="D12:D13"/>
    <mergeCell ref="E12:E13"/>
    <mergeCell ref="F12:F13"/>
    <mergeCell ref="BJ12:BJ13"/>
    <mergeCell ref="BK12:BK13"/>
    <mergeCell ref="BL12:BL13"/>
    <mergeCell ref="N13:Q13"/>
    <mergeCell ref="R13:U13"/>
    <mergeCell ref="V13:Y13"/>
    <mergeCell ref="Z13:AC13"/>
    <mergeCell ref="AD13:AG13"/>
    <mergeCell ref="BF13:BI13"/>
    <mergeCell ref="AL13:AO13"/>
    <mergeCell ref="AP13:AS13"/>
    <mergeCell ref="AT13:AW13"/>
    <mergeCell ref="AX13:BA13"/>
    <mergeCell ref="BB13:BE13"/>
    <mergeCell ref="D20:D26"/>
    <mergeCell ref="D27:D31"/>
    <mergeCell ref="AH13:AK13"/>
    <mergeCell ref="M12:M13"/>
    <mergeCell ref="N12:BI12"/>
    <mergeCell ref="L12:L13"/>
    <mergeCell ref="G12:G13"/>
    <mergeCell ref="D14:D19"/>
    <mergeCell ref="H12:H13"/>
    <mergeCell ref="I12:I13"/>
    <mergeCell ref="J12:J13"/>
    <mergeCell ref="K12:K13"/>
    <mergeCell ref="E29:E30"/>
    <mergeCell ref="E22:E23"/>
    <mergeCell ref="D32:D35"/>
    <mergeCell ref="D36:D39"/>
    <mergeCell ref="D40:D45"/>
    <mergeCell ref="D46:D52"/>
    <mergeCell ref="D53:D56"/>
    <mergeCell ref="G46:G52"/>
    <mergeCell ref="H46:H52"/>
    <mergeCell ref="E54:E56"/>
    <mergeCell ref="F54:F56"/>
    <mergeCell ref="G54:G56"/>
    <mergeCell ref="H54:H56"/>
    <mergeCell ref="E46:E52"/>
    <mergeCell ref="F46:F52"/>
    <mergeCell ref="E34:E35"/>
    <mergeCell ref="G34:G35"/>
    <mergeCell ref="H34:H35"/>
    <mergeCell ref="F34:F35"/>
    <mergeCell ref="E40:E45"/>
    <mergeCell ref="E36:E39"/>
    <mergeCell ref="H36:H39"/>
  </mergeCells>
  <printOptions horizontalCentered="1" verticalCentered="1"/>
  <pageMargins left="0.19685039370078741" right="0.19685039370078741" top="0.23622047244094491" bottom="0.23622047244094491" header="0" footer="7.874015748031496E-2"/>
  <pageSetup paperSize="8" scale="30" fitToWidth="0" fitToHeight="3"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rowBreaks count="1" manualBreakCount="1">
    <brk id="35" max="63" man="1"/>
  </rowBreaks>
  <colBreaks count="1" manualBreakCount="1">
    <brk id="13" max="66"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236"/>
  <sheetViews>
    <sheetView showGridLines="0" tabSelected="1" topLeftCell="D1" zoomScale="70" zoomScaleNormal="70" zoomScaleSheetLayoutView="100" workbookViewId="0">
      <selection activeCell="F10" sqref="F10"/>
    </sheetView>
  </sheetViews>
  <sheetFormatPr defaultColWidth="12" defaultRowHeight="15.5"/>
  <cols>
    <col min="1" max="1" width="1.5" style="435" customWidth="1"/>
    <col min="2" max="2" width="7.296875" style="63" customWidth="1"/>
    <col min="3" max="3" width="38" style="63" customWidth="1"/>
    <col min="4" max="4" width="56.19921875" style="445" customWidth="1"/>
    <col min="5" max="6" width="50.296875" style="63" customWidth="1"/>
    <col min="7" max="7" width="27.69921875" style="63" customWidth="1"/>
    <col min="8" max="8" width="35.5" style="64" customWidth="1"/>
    <col min="9" max="9" width="32.19921875" style="64" customWidth="1"/>
    <col min="10" max="10" width="27.19921875" style="64" customWidth="1"/>
    <col min="11" max="11" width="18" style="64" customWidth="1"/>
    <col min="12" max="12" width="24.19921875" style="471" customWidth="1"/>
    <col min="13" max="60" width="5.69921875" style="64" customWidth="1"/>
    <col min="61" max="61" width="23.296875" style="63" customWidth="1"/>
    <col min="62" max="62" width="46.796875" style="63" customWidth="1"/>
    <col min="63" max="63" width="49.796875" style="445" customWidth="1"/>
    <col min="64" max="64" width="22.296875" style="4" customWidth="1"/>
    <col min="65" max="65" width="19.296875" style="1" customWidth="1"/>
    <col min="66" max="96" width="12" style="1"/>
    <col min="97" max="16384" width="12" style="63"/>
  </cols>
  <sheetData>
    <row r="1" spans="1:96" ht="7.5" customHeight="1" thickBot="1">
      <c r="B1" s="1"/>
      <c r="C1" s="1"/>
      <c r="D1" s="444"/>
      <c r="E1" s="1"/>
      <c r="F1" s="1"/>
      <c r="G1" s="1"/>
      <c r="H1" s="2"/>
      <c r="I1" s="2"/>
      <c r="J1" s="2"/>
      <c r="K1" s="2"/>
      <c r="L1" s="46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
      <c r="BJ1" s="1"/>
      <c r="BK1" s="444"/>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row>
    <row r="2" spans="1:96" ht="21.75" customHeight="1">
      <c r="B2" s="472"/>
      <c r="C2" s="436"/>
      <c r="D2" s="563" t="s">
        <v>318</v>
      </c>
      <c r="E2" s="563"/>
      <c r="F2" s="563"/>
      <c r="G2" s="654"/>
      <c r="H2" s="570" t="s">
        <v>0</v>
      </c>
      <c r="I2" s="505"/>
      <c r="J2" s="442"/>
      <c r="K2" s="442"/>
      <c r="L2" s="469"/>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510"/>
      <c r="BJ2" s="510"/>
      <c r="BK2" s="511"/>
      <c r="BM2" s="63"/>
      <c r="BN2" s="63"/>
      <c r="BO2" s="63"/>
      <c r="BP2" s="63"/>
      <c r="BQ2" s="63"/>
      <c r="BR2" s="63"/>
      <c r="BS2" s="63"/>
      <c r="BT2" s="63"/>
      <c r="BU2" s="63"/>
      <c r="BV2" s="63"/>
      <c r="BW2" s="63"/>
      <c r="BX2" s="63"/>
      <c r="BY2" s="63"/>
      <c r="BZ2" s="63"/>
      <c r="CA2" s="63"/>
      <c r="CB2" s="63"/>
      <c r="CC2" s="63"/>
      <c r="CD2" s="63"/>
      <c r="CE2" s="63"/>
      <c r="CF2" s="439"/>
      <c r="CG2" s="63"/>
      <c r="CH2" s="63"/>
      <c r="CI2" s="63"/>
      <c r="CJ2" s="63"/>
      <c r="CK2" s="63"/>
      <c r="CL2" s="63"/>
      <c r="CM2" s="63"/>
      <c r="CN2" s="63"/>
      <c r="CO2" s="63"/>
      <c r="CP2" s="63"/>
      <c r="CQ2" s="63"/>
      <c r="CR2" s="63"/>
    </row>
    <row r="3" spans="1:96" ht="15" customHeight="1" thickBot="1">
      <c r="B3" s="473"/>
      <c r="C3" s="437"/>
      <c r="D3" s="655"/>
      <c r="E3" s="655"/>
      <c r="F3" s="655"/>
      <c r="G3" s="656"/>
      <c r="H3" s="571"/>
      <c r="I3" s="506"/>
      <c r="J3" s="20"/>
      <c r="K3" s="20"/>
      <c r="L3" s="47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7"/>
      <c r="BJ3" s="17"/>
      <c r="BK3" s="512"/>
      <c r="BM3" s="63"/>
      <c r="BN3" s="63"/>
      <c r="BO3" s="63"/>
      <c r="BP3" s="63"/>
      <c r="BQ3" s="63"/>
      <c r="BR3" s="63"/>
      <c r="BS3" s="63"/>
      <c r="BT3" s="63"/>
      <c r="BU3" s="63"/>
      <c r="BV3" s="63"/>
      <c r="BW3" s="63"/>
      <c r="BX3" s="63"/>
      <c r="BY3" s="63"/>
      <c r="BZ3" s="63"/>
      <c r="CA3" s="63"/>
      <c r="CB3" s="63"/>
      <c r="CC3" s="63"/>
      <c r="CD3" s="63"/>
      <c r="CE3" s="63"/>
      <c r="CF3" s="440"/>
      <c r="CG3" s="63"/>
      <c r="CH3" s="63"/>
      <c r="CI3" s="63"/>
      <c r="CJ3" s="63"/>
      <c r="CK3" s="63"/>
      <c r="CL3" s="63"/>
      <c r="CM3" s="63"/>
      <c r="CN3" s="63"/>
      <c r="CO3" s="63"/>
      <c r="CP3" s="63"/>
      <c r="CQ3" s="63"/>
      <c r="CR3" s="63"/>
    </row>
    <row r="4" spans="1:96" ht="25.5" customHeight="1" thickBot="1">
      <c r="B4" s="473"/>
      <c r="C4" s="437"/>
      <c r="D4" s="655"/>
      <c r="E4" s="655"/>
      <c r="F4" s="655"/>
      <c r="G4" s="656"/>
      <c r="H4" s="449" t="s">
        <v>1</v>
      </c>
      <c r="I4" s="506"/>
      <c r="J4" s="20"/>
      <c r="K4" s="20"/>
      <c r="L4" s="47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17"/>
      <c r="BJ4" s="17"/>
      <c r="BK4" s="512"/>
      <c r="BM4" s="63"/>
      <c r="BN4" s="63"/>
      <c r="BO4" s="63"/>
      <c r="BP4" s="63"/>
      <c r="BQ4" s="63"/>
      <c r="BR4" s="63"/>
      <c r="BS4" s="63"/>
      <c r="BT4" s="63"/>
      <c r="BU4" s="63"/>
      <c r="BV4" s="63"/>
      <c r="BW4" s="63"/>
      <c r="BX4" s="63"/>
      <c r="BY4" s="63"/>
      <c r="BZ4" s="63"/>
      <c r="CA4" s="63"/>
      <c r="CB4" s="63"/>
      <c r="CC4" s="63"/>
      <c r="CD4" s="63"/>
      <c r="CE4" s="63"/>
      <c r="CF4" s="441"/>
      <c r="CG4" s="63"/>
      <c r="CH4" s="63"/>
      <c r="CI4" s="63"/>
      <c r="CJ4" s="63"/>
      <c r="CK4" s="63"/>
      <c r="CL4" s="63"/>
      <c r="CM4" s="63"/>
      <c r="CN4" s="63"/>
      <c r="CO4" s="63"/>
      <c r="CP4" s="63"/>
      <c r="CQ4" s="63"/>
      <c r="CR4" s="63"/>
    </row>
    <row r="5" spans="1:96" ht="25.5" customHeight="1" thickBot="1">
      <c r="B5" s="473"/>
      <c r="C5" s="437"/>
      <c r="D5" s="655"/>
      <c r="E5" s="655"/>
      <c r="F5" s="655"/>
      <c r="G5" s="656"/>
      <c r="H5" s="449" t="s">
        <v>342</v>
      </c>
      <c r="I5" s="506"/>
      <c r="J5" s="20"/>
      <c r="K5" s="20"/>
      <c r="L5" s="47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17"/>
      <c r="BJ5" s="17"/>
      <c r="BK5" s="512"/>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row>
    <row r="6" spans="1:96" ht="39" customHeight="1" thickBot="1">
      <c r="B6" s="475"/>
      <c r="C6" s="438"/>
      <c r="D6" s="657"/>
      <c r="E6" s="657"/>
      <c r="F6" s="657"/>
      <c r="G6" s="658"/>
      <c r="H6" s="449" t="s">
        <v>354</v>
      </c>
      <c r="I6" s="506"/>
      <c r="J6" s="20"/>
      <c r="K6" s="20"/>
      <c r="L6" s="47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17"/>
      <c r="BJ6" s="17"/>
      <c r="BK6" s="512"/>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row>
    <row r="7" spans="1:96" ht="32.25" customHeight="1">
      <c r="B7" s="473"/>
      <c r="C7" s="17"/>
      <c r="D7" s="17"/>
      <c r="E7" s="17"/>
      <c r="F7" s="17"/>
      <c r="G7" s="20"/>
      <c r="H7" s="20"/>
      <c r="I7" s="20"/>
      <c r="J7" s="20"/>
      <c r="K7" s="20"/>
      <c r="L7" s="47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17"/>
      <c r="BJ7" s="17"/>
      <c r="BK7" s="512"/>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row>
    <row r="8" spans="1:96" s="17" customFormat="1" ht="21.75" customHeight="1">
      <c r="A8" s="435"/>
      <c r="B8" s="443" t="s">
        <v>2</v>
      </c>
      <c r="C8" s="9"/>
      <c r="D8" s="11"/>
      <c r="G8" s="13"/>
      <c r="H8" s="13"/>
      <c r="I8" s="13"/>
      <c r="J8" s="14"/>
      <c r="K8" s="14"/>
      <c r="L8" s="15"/>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513"/>
      <c r="BL8" s="16"/>
    </row>
    <row r="9" spans="1:96" s="17" customFormat="1" ht="7.5" customHeight="1">
      <c r="A9" s="435"/>
      <c r="B9" s="443"/>
      <c r="C9" s="9"/>
      <c r="G9" s="18"/>
      <c r="H9" s="18"/>
      <c r="I9" s="18"/>
      <c r="J9" s="14"/>
      <c r="K9" s="14"/>
      <c r="L9" s="15"/>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513"/>
      <c r="BL9" s="16"/>
    </row>
    <row r="10" spans="1:96" s="17" customFormat="1" ht="21.75" customHeight="1">
      <c r="A10" s="435"/>
      <c r="B10" s="443" t="s">
        <v>4</v>
      </c>
      <c r="C10" s="9"/>
      <c r="D10" s="19"/>
      <c r="G10" s="18"/>
      <c r="H10" s="18"/>
      <c r="I10" s="18"/>
      <c r="J10" s="14"/>
      <c r="K10" s="14"/>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513"/>
      <c r="BL10" s="16"/>
    </row>
    <row r="11" spans="1:96" s="17" customFormat="1" ht="21.75" customHeight="1">
      <c r="A11" s="435"/>
      <c r="B11" s="474"/>
      <c r="C11" s="14"/>
      <c r="D11" s="14"/>
      <c r="G11" s="14"/>
      <c r="H11" s="14"/>
      <c r="I11" s="14"/>
      <c r="J11" s="14"/>
      <c r="K11" s="14"/>
      <c r="L11" s="15"/>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513"/>
      <c r="BL11" s="16"/>
    </row>
    <row r="12" spans="1:96" s="17" customFormat="1" ht="21.75" customHeight="1">
      <c r="A12" s="435"/>
      <c r="B12" s="443"/>
      <c r="C12" s="14"/>
      <c r="D12" s="14"/>
      <c r="E12" s="14"/>
      <c r="F12" s="14"/>
      <c r="G12" s="14"/>
      <c r="H12" s="14"/>
      <c r="I12" s="14"/>
      <c r="J12" s="14"/>
      <c r="K12" s="14"/>
      <c r="L12" s="15"/>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513"/>
      <c r="BL12" s="16"/>
    </row>
    <row r="13" spans="1:96" s="17" customFormat="1" ht="21.75" customHeight="1">
      <c r="A13" s="435"/>
      <c r="B13" s="640" t="s">
        <v>317</v>
      </c>
      <c r="C13" s="640"/>
      <c r="D13" s="659"/>
      <c r="E13" s="659"/>
      <c r="F13" s="659"/>
      <c r="G13" s="659"/>
      <c r="H13" s="659"/>
      <c r="I13" s="659"/>
      <c r="J13" s="659"/>
      <c r="K13" s="659"/>
      <c r="L13" s="659"/>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513"/>
      <c r="BL13" s="16"/>
    </row>
    <row r="14" spans="1:96" s="17" customFormat="1" ht="21.75" customHeight="1">
      <c r="A14" s="435"/>
      <c r="B14" s="640" t="s">
        <v>7</v>
      </c>
      <c r="C14" s="640"/>
      <c r="D14" s="659"/>
      <c r="E14" s="659"/>
      <c r="F14" s="659"/>
      <c r="G14" s="659"/>
      <c r="H14" s="659"/>
      <c r="I14" s="659"/>
      <c r="J14" s="659"/>
      <c r="K14" s="659"/>
      <c r="L14" s="659"/>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513"/>
      <c r="BL14" s="16"/>
    </row>
    <row r="15" spans="1:96" s="17" customFormat="1" ht="21.75" customHeight="1">
      <c r="A15" s="435"/>
      <c r="B15" s="640" t="s">
        <v>339</v>
      </c>
      <c r="C15" s="640"/>
      <c r="D15" s="659"/>
      <c r="E15" s="659"/>
      <c r="F15" s="659"/>
      <c r="G15" s="659"/>
      <c r="H15" s="659"/>
      <c r="I15" s="659"/>
      <c r="J15" s="659"/>
      <c r="K15" s="659"/>
      <c r="L15" s="659"/>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513"/>
      <c r="BL15" s="16"/>
    </row>
    <row r="16" spans="1:96" s="17" customFormat="1" ht="49.5" customHeight="1">
      <c r="A16" s="435"/>
      <c r="B16" s="640" t="s">
        <v>336</v>
      </c>
      <c r="C16" s="640"/>
      <c r="D16" s="476" t="s">
        <v>9</v>
      </c>
      <c r="E16" s="653" t="s">
        <v>351</v>
      </c>
      <c r="F16" s="653"/>
      <c r="G16" s="653"/>
      <c r="H16" s="641" t="s">
        <v>331</v>
      </c>
      <c r="I16" s="642"/>
      <c r="J16" s="643"/>
      <c r="K16" s="665" t="s">
        <v>341</v>
      </c>
      <c r="L16" s="666"/>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513"/>
      <c r="BL16" s="16"/>
    </row>
    <row r="17" spans="1:96" s="17" customFormat="1" ht="21.75" customHeight="1">
      <c r="A17" s="435"/>
      <c r="B17" s="640"/>
      <c r="C17" s="640"/>
      <c r="D17" s="639"/>
      <c r="E17" s="647"/>
      <c r="F17" s="648"/>
      <c r="G17" s="649"/>
      <c r="H17" s="644"/>
      <c r="I17" s="645"/>
      <c r="J17" s="646"/>
      <c r="K17" s="667"/>
      <c r="L17" s="668"/>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513"/>
      <c r="BL17" s="16"/>
    </row>
    <row r="18" spans="1:96" s="17" customFormat="1" ht="43" customHeight="1">
      <c r="A18" s="435"/>
      <c r="B18" s="640"/>
      <c r="C18" s="640"/>
      <c r="D18" s="639"/>
      <c r="E18" s="647"/>
      <c r="F18" s="648"/>
      <c r="G18" s="649"/>
      <c r="H18" s="647"/>
      <c r="I18" s="648"/>
      <c r="J18" s="649"/>
      <c r="K18" s="667"/>
      <c r="L18" s="66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513"/>
      <c r="BL18" s="16"/>
    </row>
    <row r="19" spans="1:96" s="17" customFormat="1" ht="33" customHeight="1">
      <c r="A19" s="435"/>
      <c r="B19" s="640"/>
      <c r="C19" s="640"/>
      <c r="D19" s="639"/>
      <c r="E19" s="647"/>
      <c r="F19" s="648"/>
      <c r="G19" s="649"/>
      <c r="H19" s="647"/>
      <c r="I19" s="648"/>
      <c r="J19" s="649"/>
      <c r="K19" s="667"/>
      <c r="L19" s="668"/>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513"/>
      <c r="BL19" s="16"/>
    </row>
    <row r="20" spans="1:96" s="17" customFormat="1" ht="25.5" customHeight="1">
      <c r="A20" s="435"/>
      <c r="B20" s="640"/>
      <c r="C20" s="640"/>
      <c r="D20" s="639"/>
      <c r="E20" s="647"/>
      <c r="F20" s="648"/>
      <c r="G20" s="649"/>
      <c r="H20" s="647"/>
      <c r="I20" s="648"/>
      <c r="J20" s="649"/>
      <c r="K20" s="667"/>
      <c r="L20" s="668"/>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513"/>
      <c r="BL20" s="16"/>
    </row>
    <row r="21" spans="1:96" s="17" customFormat="1" ht="30.65" customHeight="1">
      <c r="A21" s="435"/>
      <c r="B21" s="640"/>
      <c r="C21" s="640"/>
      <c r="D21" s="639"/>
      <c r="E21" s="647"/>
      <c r="F21" s="648"/>
      <c r="G21" s="649"/>
      <c r="H21" s="647"/>
      <c r="I21" s="648"/>
      <c r="J21" s="649"/>
      <c r="K21" s="667"/>
      <c r="L21" s="668"/>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513"/>
      <c r="BL21" s="16"/>
    </row>
    <row r="22" spans="1:96" s="17" customFormat="1" ht="39" customHeight="1" thickBot="1">
      <c r="A22" s="435"/>
      <c r="B22" s="640"/>
      <c r="C22" s="640"/>
      <c r="D22" s="639"/>
      <c r="E22" s="650"/>
      <c r="F22" s="651"/>
      <c r="G22" s="652"/>
      <c r="H22" s="650"/>
      <c r="I22" s="651"/>
      <c r="J22" s="652"/>
      <c r="K22" s="669"/>
      <c r="L22" s="670"/>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513"/>
      <c r="BL22" s="16"/>
    </row>
    <row r="23" spans="1:96" ht="26.15" customHeight="1" thickBot="1">
      <c r="B23" s="663" t="s">
        <v>6</v>
      </c>
      <c r="C23" s="663" t="s">
        <v>343</v>
      </c>
      <c r="D23" s="671" t="s">
        <v>340</v>
      </c>
      <c r="E23" s="663" t="s">
        <v>12</v>
      </c>
      <c r="F23" s="664" t="s">
        <v>352</v>
      </c>
      <c r="G23" s="663" t="s">
        <v>9</v>
      </c>
      <c r="H23" s="663" t="s">
        <v>331</v>
      </c>
      <c r="I23" s="663" t="s">
        <v>341</v>
      </c>
      <c r="J23" s="663" t="s">
        <v>13</v>
      </c>
      <c r="K23" s="663" t="s">
        <v>68</v>
      </c>
      <c r="L23" s="676" t="s">
        <v>14</v>
      </c>
      <c r="M23" s="678" t="s">
        <v>15</v>
      </c>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80"/>
      <c r="BI23" s="681" t="s">
        <v>17</v>
      </c>
      <c r="BJ23" s="675" t="s">
        <v>338</v>
      </c>
      <c r="BK23" s="675" t="s">
        <v>18</v>
      </c>
      <c r="BL23" s="21"/>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row>
    <row r="24" spans="1:96" ht="25" customHeight="1">
      <c r="B24" s="663"/>
      <c r="C24" s="663"/>
      <c r="D24" s="672"/>
      <c r="E24" s="663"/>
      <c r="F24" s="673"/>
      <c r="G24" s="663"/>
      <c r="H24" s="663"/>
      <c r="I24" s="663"/>
      <c r="J24" s="663"/>
      <c r="K24" s="663"/>
      <c r="L24" s="676"/>
      <c r="M24" s="660" t="s">
        <v>319</v>
      </c>
      <c r="N24" s="661"/>
      <c r="O24" s="661"/>
      <c r="P24" s="662"/>
      <c r="Q24" s="661" t="s">
        <v>320</v>
      </c>
      <c r="R24" s="661"/>
      <c r="S24" s="661"/>
      <c r="T24" s="661"/>
      <c r="U24" s="660" t="s">
        <v>321</v>
      </c>
      <c r="V24" s="661"/>
      <c r="W24" s="661"/>
      <c r="X24" s="662"/>
      <c r="Y24" s="661" t="s">
        <v>322</v>
      </c>
      <c r="Z24" s="661"/>
      <c r="AA24" s="661"/>
      <c r="AB24" s="661"/>
      <c r="AC24" s="660" t="s">
        <v>323</v>
      </c>
      <c r="AD24" s="661"/>
      <c r="AE24" s="661"/>
      <c r="AF24" s="662"/>
      <c r="AG24" s="661" t="s">
        <v>324</v>
      </c>
      <c r="AH24" s="661"/>
      <c r="AI24" s="661"/>
      <c r="AJ24" s="661"/>
      <c r="AK24" s="660" t="s">
        <v>325</v>
      </c>
      <c r="AL24" s="661"/>
      <c r="AM24" s="661"/>
      <c r="AN24" s="662"/>
      <c r="AO24" s="661" t="s">
        <v>326</v>
      </c>
      <c r="AP24" s="661"/>
      <c r="AQ24" s="661"/>
      <c r="AR24" s="661"/>
      <c r="AS24" s="660" t="s">
        <v>330</v>
      </c>
      <c r="AT24" s="661"/>
      <c r="AU24" s="661"/>
      <c r="AV24" s="662"/>
      <c r="AW24" s="661" t="s">
        <v>327</v>
      </c>
      <c r="AX24" s="661"/>
      <c r="AY24" s="661"/>
      <c r="AZ24" s="661"/>
      <c r="BA24" s="660" t="s">
        <v>328</v>
      </c>
      <c r="BB24" s="661"/>
      <c r="BC24" s="661"/>
      <c r="BD24" s="662"/>
      <c r="BE24" s="661" t="s">
        <v>329</v>
      </c>
      <c r="BF24" s="661"/>
      <c r="BG24" s="661"/>
      <c r="BH24" s="662"/>
      <c r="BI24" s="681"/>
      <c r="BJ24" s="675"/>
      <c r="BK24" s="675"/>
      <c r="BL24" s="21"/>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row>
    <row r="25" spans="1:96" ht="25" customHeight="1" thickBot="1">
      <c r="B25" s="663"/>
      <c r="C25" s="664"/>
      <c r="D25" s="672"/>
      <c r="E25" s="664"/>
      <c r="F25" s="674"/>
      <c r="G25" s="664"/>
      <c r="H25" s="664"/>
      <c r="I25" s="664"/>
      <c r="J25" s="664"/>
      <c r="K25" s="664"/>
      <c r="L25" s="677"/>
      <c r="M25" s="484" t="s">
        <v>332</v>
      </c>
      <c r="N25" s="485" t="s">
        <v>333</v>
      </c>
      <c r="O25" s="485" t="s">
        <v>334</v>
      </c>
      <c r="P25" s="486" t="s">
        <v>335</v>
      </c>
      <c r="Q25" s="487" t="s">
        <v>332</v>
      </c>
      <c r="R25" s="485" t="s">
        <v>333</v>
      </c>
      <c r="S25" s="485" t="s">
        <v>334</v>
      </c>
      <c r="T25" s="485" t="s">
        <v>335</v>
      </c>
      <c r="U25" s="484" t="s">
        <v>332</v>
      </c>
      <c r="V25" s="485" t="s">
        <v>333</v>
      </c>
      <c r="W25" s="485" t="s">
        <v>334</v>
      </c>
      <c r="X25" s="486" t="s">
        <v>335</v>
      </c>
      <c r="Y25" s="487" t="s">
        <v>332</v>
      </c>
      <c r="Z25" s="485" t="s">
        <v>333</v>
      </c>
      <c r="AA25" s="485" t="s">
        <v>334</v>
      </c>
      <c r="AB25" s="485" t="s">
        <v>335</v>
      </c>
      <c r="AC25" s="484" t="s">
        <v>332</v>
      </c>
      <c r="AD25" s="485" t="s">
        <v>333</v>
      </c>
      <c r="AE25" s="485" t="s">
        <v>334</v>
      </c>
      <c r="AF25" s="486" t="s">
        <v>335</v>
      </c>
      <c r="AG25" s="487" t="s">
        <v>332</v>
      </c>
      <c r="AH25" s="485" t="s">
        <v>333</v>
      </c>
      <c r="AI25" s="485" t="s">
        <v>334</v>
      </c>
      <c r="AJ25" s="485" t="s">
        <v>335</v>
      </c>
      <c r="AK25" s="484" t="s">
        <v>332</v>
      </c>
      <c r="AL25" s="485" t="s">
        <v>333</v>
      </c>
      <c r="AM25" s="485" t="s">
        <v>334</v>
      </c>
      <c r="AN25" s="486" t="s">
        <v>335</v>
      </c>
      <c r="AO25" s="487" t="s">
        <v>332</v>
      </c>
      <c r="AP25" s="485" t="s">
        <v>333</v>
      </c>
      <c r="AQ25" s="485" t="s">
        <v>334</v>
      </c>
      <c r="AR25" s="485" t="s">
        <v>335</v>
      </c>
      <c r="AS25" s="484" t="s">
        <v>332</v>
      </c>
      <c r="AT25" s="485" t="s">
        <v>333</v>
      </c>
      <c r="AU25" s="485" t="s">
        <v>334</v>
      </c>
      <c r="AV25" s="486" t="s">
        <v>335</v>
      </c>
      <c r="AW25" s="487" t="s">
        <v>332</v>
      </c>
      <c r="AX25" s="485" t="s">
        <v>333</v>
      </c>
      <c r="AY25" s="485" t="s">
        <v>334</v>
      </c>
      <c r="AZ25" s="485" t="s">
        <v>335</v>
      </c>
      <c r="BA25" s="484" t="s">
        <v>332</v>
      </c>
      <c r="BB25" s="485" t="s">
        <v>333</v>
      </c>
      <c r="BC25" s="485" t="s">
        <v>334</v>
      </c>
      <c r="BD25" s="486" t="s">
        <v>335</v>
      </c>
      <c r="BE25" s="487" t="s">
        <v>332</v>
      </c>
      <c r="BF25" s="485" t="s">
        <v>333</v>
      </c>
      <c r="BG25" s="485" t="s">
        <v>334</v>
      </c>
      <c r="BH25" s="486" t="s">
        <v>335</v>
      </c>
      <c r="BI25" s="681"/>
      <c r="BJ25" s="675"/>
      <c r="BK25" s="675"/>
      <c r="BL25" s="21"/>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row>
    <row r="26" spans="1:96" ht="27.65" customHeight="1">
      <c r="B26" s="502"/>
      <c r="C26" s="499"/>
      <c r="D26" s="501"/>
      <c r="E26" s="451"/>
      <c r="F26" s="451"/>
      <c r="G26" s="457"/>
      <c r="H26" s="452"/>
      <c r="I26" s="452"/>
      <c r="J26" s="462"/>
      <c r="K26" s="508"/>
      <c r="L26" s="477"/>
      <c r="M26" s="488"/>
      <c r="N26" s="489"/>
      <c r="O26" s="489"/>
      <c r="P26" s="490"/>
      <c r="Q26" s="491"/>
      <c r="R26" s="489"/>
      <c r="S26" s="489"/>
      <c r="T26" s="492"/>
      <c r="U26" s="488"/>
      <c r="V26" s="489"/>
      <c r="W26" s="489"/>
      <c r="X26" s="490"/>
      <c r="Y26" s="491"/>
      <c r="Z26" s="489"/>
      <c r="AA26" s="489"/>
      <c r="AB26" s="492"/>
      <c r="AC26" s="488"/>
      <c r="AD26" s="489"/>
      <c r="AE26" s="489"/>
      <c r="AF26" s="490"/>
      <c r="AG26" s="491"/>
      <c r="AH26" s="489"/>
      <c r="AI26" s="489"/>
      <c r="AJ26" s="492"/>
      <c r="AK26" s="488"/>
      <c r="AL26" s="489"/>
      <c r="AM26" s="489"/>
      <c r="AN26" s="490"/>
      <c r="AO26" s="491"/>
      <c r="AP26" s="489"/>
      <c r="AQ26" s="489"/>
      <c r="AR26" s="492"/>
      <c r="AS26" s="488"/>
      <c r="AT26" s="489"/>
      <c r="AU26" s="489"/>
      <c r="AV26" s="490"/>
      <c r="AW26" s="491"/>
      <c r="AX26" s="489"/>
      <c r="AY26" s="489"/>
      <c r="AZ26" s="492"/>
      <c r="BA26" s="488"/>
      <c r="BB26" s="489"/>
      <c r="BC26" s="489"/>
      <c r="BD26" s="490"/>
      <c r="BE26" s="491"/>
      <c r="BF26" s="489"/>
      <c r="BG26" s="489"/>
      <c r="BH26" s="490"/>
      <c r="BI26" s="527" t="str">
        <f>IFERROR((SUM(M26:BH26))/(COUNTIF(M26:BH26,"0")+SUM(M26:BH26)),"")</f>
        <v/>
      </c>
      <c r="BJ26" s="447"/>
      <c r="BK26" s="446"/>
      <c r="BL26" s="21"/>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row>
    <row r="27" spans="1:96" ht="27.65" customHeight="1">
      <c r="B27" s="502"/>
      <c r="C27" s="499"/>
      <c r="D27" s="501"/>
      <c r="E27" s="451"/>
      <c r="F27" s="451"/>
      <c r="G27" s="453"/>
      <c r="H27" s="454"/>
      <c r="I27" s="454"/>
      <c r="J27" s="462"/>
      <c r="K27" s="508"/>
      <c r="L27" s="477"/>
      <c r="M27" s="481"/>
      <c r="N27" s="450"/>
      <c r="O27" s="450"/>
      <c r="P27" s="482"/>
      <c r="Q27" s="480"/>
      <c r="R27" s="450"/>
      <c r="S27" s="450"/>
      <c r="T27" s="483"/>
      <c r="U27" s="481"/>
      <c r="V27" s="450"/>
      <c r="W27" s="450"/>
      <c r="X27" s="482"/>
      <c r="Y27" s="480"/>
      <c r="Z27" s="450"/>
      <c r="AA27" s="450"/>
      <c r="AB27" s="483"/>
      <c r="AC27" s="481"/>
      <c r="AD27" s="450"/>
      <c r="AE27" s="450"/>
      <c r="AF27" s="482"/>
      <c r="AG27" s="480"/>
      <c r="AH27" s="450"/>
      <c r="AI27" s="450"/>
      <c r="AJ27" s="483"/>
      <c r="AK27" s="481"/>
      <c r="AL27" s="450"/>
      <c r="AM27" s="450"/>
      <c r="AN27" s="482"/>
      <c r="AO27" s="480"/>
      <c r="AP27" s="450"/>
      <c r="AQ27" s="450"/>
      <c r="AR27" s="483"/>
      <c r="AS27" s="481"/>
      <c r="AT27" s="450"/>
      <c r="AU27" s="450"/>
      <c r="AV27" s="482"/>
      <c r="AW27" s="480"/>
      <c r="AX27" s="450"/>
      <c r="AY27" s="450"/>
      <c r="AZ27" s="483"/>
      <c r="BA27" s="481"/>
      <c r="BB27" s="450"/>
      <c r="BC27" s="450"/>
      <c r="BD27" s="482"/>
      <c r="BE27" s="480"/>
      <c r="BF27" s="450"/>
      <c r="BG27" s="450"/>
      <c r="BH27" s="482"/>
      <c r="BI27" s="527" t="str">
        <f t="shared" ref="BI27:BI35" si="0">IFERROR((SUM(M27:BH27))/(COUNTIF(M27:BH27,"0")+SUM(M27:BH27)),"")</f>
        <v/>
      </c>
      <c r="BJ27" s="447"/>
      <c r="BK27" s="446"/>
      <c r="BL27" s="21"/>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row>
    <row r="28" spans="1:96" ht="27.65" customHeight="1">
      <c r="B28" s="502"/>
      <c r="C28" s="499"/>
      <c r="D28" s="501"/>
      <c r="E28" s="455"/>
      <c r="F28" s="455"/>
      <c r="G28" s="456"/>
      <c r="H28" s="454"/>
      <c r="I28" s="454"/>
      <c r="J28" s="466"/>
      <c r="K28" s="508"/>
      <c r="L28" s="477"/>
      <c r="M28" s="481"/>
      <c r="N28" s="450"/>
      <c r="O28" s="450"/>
      <c r="P28" s="482"/>
      <c r="Q28" s="480"/>
      <c r="R28" s="450"/>
      <c r="S28" s="450"/>
      <c r="T28" s="483"/>
      <c r="U28" s="481"/>
      <c r="V28" s="450"/>
      <c r="W28" s="450"/>
      <c r="X28" s="482"/>
      <c r="Y28" s="480"/>
      <c r="Z28" s="450"/>
      <c r="AA28" s="450"/>
      <c r="AB28" s="483"/>
      <c r="AC28" s="481"/>
      <c r="AD28" s="450"/>
      <c r="AE28" s="450"/>
      <c r="AF28" s="482"/>
      <c r="AG28" s="480"/>
      <c r="AH28" s="450"/>
      <c r="AI28" s="450"/>
      <c r="AJ28" s="483"/>
      <c r="AK28" s="481"/>
      <c r="AL28" s="450"/>
      <c r="AM28" s="450"/>
      <c r="AN28" s="482"/>
      <c r="AO28" s="480"/>
      <c r="AP28" s="450"/>
      <c r="AQ28" s="450"/>
      <c r="AR28" s="483"/>
      <c r="AS28" s="481"/>
      <c r="AT28" s="450"/>
      <c r="AU28" s="450"/>
      <c r="AV28" s="482"/>
      <c r="AW28" s="480"/>
      <c r="AX28" s="450"/>
      <c r="AY28" s="450"/>
      <c r="AZ28" s="483"/>
      <c r="BA28" s="481"/>
      <c r="BB28" s="450"/>
      <c r="BC28" s="450"/>
      <c r="BD28" s="482"/>
      <c r="BE28" s="480"/>
      <c r="BF28" s="450"/>
      <c r="BG28" s="450"/>
      <c r="BH28" s="482"/>
      <c r="BI28" s="527" t="str">
        <f t="shared" si="0"/>
        <v/>
      </c>
      <c r="BJ28" s="447"/>
      <c r="BK28" s="446"/>
      <c r="BL28" s="21"/>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row>
    <row r="29" spans="1:96" ht="27.65" customHeight="1">
      <c r="B29" s="502"/>
      <c r="C29" s="499"/>
      <c r="D29" s="501"/>
      <c r="E29" s="455"/>
      <c r="F29" s="455"/>
      <c r="G29" s="457"/>
      <c r="H29" s="458"/>
      <c r="I29" s="458"/>
      <c r="J29" s="462"/>
      <c r="K29" s="508"/>
      <c r="L29" s="477"/>
      <c r="M29" s="481"/>
      <c r="N29" s="450"/>
      <c r="O29" s="450"/>
      <c r="P29" s="482"/>
      <c r="Q29" s="480"/>
      <c r="R29" s="450"/>
      <c r="S29" s="450"/>
      <c r="T29" s="483"/>
      <c r="U29" s="481"/>
      <c r="V29" s="450"/>
      <c r="W29" s="450"/>
      <c r="X29" s="482"/>
      <c r="Y29" s="480"/>
      <c r="Z29" s="450"/>
      <c r="AA29" s="450"/>
      <c r="AB29" s="483"/>
      <c r="AC29" s="481"/>
      <c r="AD29" s="450"/>
      <c r="AE29" s="450"/>
      <c r="AF29" s="482"/>
      <c r="AG29" s="480"/>
      <c r="AH29" s="450"/>
      <c r="AI29" s="450"/>
      <c r="AJ29" s="483"/>
      <c r="AK29" s="481"/>
      <c r="AL29" s="450"/>
      <c r="AM29" s="450"/>
      <c r="AN29" s="482"/>
      <c r="AO29" s="480"/>
      <c r="AP29" s="450"/>
      <c r="AQ29" s="450"/>
      <c r="AR29" s="483"/>
      <c r="AS29" s="481"/>
      <c r="AT29" s="450"/>
      <c r="AU29" s="450"/>
      <c r="AV29" s="482"/>
      <c r="AW29" s="480"/>
      <c r="AX29" s="450"/>
      <c r="AY29" s="450"/>
      <c r="AZ29" s="483"/>
      <c r="BA29" s="481"/>
      <c r="BB29" s="450"/>
      <c r="BC29" s="450"/>
      <c r="BD29" s="482"/>
      <c r="BE29" s="480"/>
      <c r="BF29" s="450"/>
      <c r="BG29" s="450"/>
      <c r="BH29" s="482"/>
      <c r="BI29" s="527" t="str">
        <f t="shared" si="0"/>
        <v/>
      </c>
      <c r="BJ29" s="447"/>
      <c r="BK29" s="446"/>
      <c r="BL29" s="21"/>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row>
    <row r="30" spans="1:96" ht="27.65" customHeight="1">
      <c r="B30" s="502"/>
      <c r="C30" s="499"/>
      <c r="D30" s="501"/>
      <c r="E30" s="459"/>
      <c r="F30" s="459"/>
      <c r="G30" s="460"/>
      <c r="H30" s="461"/>
      <c r="I30" s="461"/>
      <c r="J30" s="467"/>
      <c r="K30" s="508"/>
      <c r="L30" s="478"/>
      <c r="M30" s="481"/>
      <c r="N30" s="450"/>
      <c r="O30" s="450"/>
      <c r="P30" s="482"/>
      <c r="Q30" s="480"/>
      <c r="R30" s="450"/>
      <c r="S30" s="450"/>
      <c r="T30" s="483"/>
      <c r="U30" s="481"/>
      <c r="V30" s="450"/>
      <c r="W30" s="450"/>
      <c r="X30" s="482"/>
      <c r="Y30" s="480"/>
      <c r="Z30" s="450"/>
      <c r="AA30" s="450"/>
      <c r="AB30" s="483"/>
      <c r="AC30" s="481"/>
      <c r="AD30" s="450"/>
      <c r="AE30" s="450"/>
      <c r="AF30" s="482"/>
      <c r="AG30" s="480"/>
      <c r="AH30" s="450"/>
      <c r="AI30" s="450"/>
      <c r="AJ30" s="483"/>
      <c r="AK30" s="481"/>
      <c r="AL30" s="450"/>
      <c r="AM30" s="450"/>
      <c r="AN30" s="482"/>
      <c r="AO30" s="480"/>
      <c r="AP30" s="450"/>
      <c r="AQ30" s="450"/>
      <c r="AR30" s="483"/>
      <c r="AS30" s="481"/>
      <c r="AT30" s="450"/>
      <c r="AU30" s="450"/>
      <c r="AV30" s="482"/>
      <c r="AW30" s="480"/>
      <c r="AX30" s="450"/>
      <c r="AY30" s="450"/>
      <c r="AZ30" s="483"/>
      <c r="BA30" s="481"/>
      <c r="BB30" s="450"/>
      <c r="BC30" s="450"/>
      <c r="BD30" s="482"/>
      <c r="BE30" s="480"/>
      <c r="BF30" s="450"/>
      <c r="BG30" s="450"/>
      <c r="BH30" s="482"/>
      <c r="BI30" s="527" t="str">
        <f t="shared" si="0"/>
        <v/>
      </c>
      <c r="BJ30" s="447"/>
      <c r="BK30" s="446"/>
      <c r="BL30" s="21"/>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row>
    <row r="31" spans="1:96" ht="27.65" customHeight="1">
      <c r="B31" s="502"/>
      <c r="C31" s="500"/>
      <c r="D31" s="499"/>
      <c r="E31" s="463"/>
      <c r="F31" s="463"/>
      <c r="G31" s="453"/>
      <c r="H31" s="462"/>
      <c r="I31" s="462"/>
      <c r="J31" s="462"/>
      <c r="K31" s="508"/>
      <c r="L31" s="477"/>
      <c r="M31" s="481"/>
      <c r="N31" s="450"/>
      <c r="O31" s="450"/>
      <c r="P31" s="482"/>
      <c r="Q31" s="480"/>
      <c r="R31" s="450"/>
      <c r="S31" s="450"/>
      <c r="T31" s="483"/>
      <c r="U31" s="481"/>
      <c r="V31" s="450"/>
      <c r="W31" s="450"/>
      <c r="X31" s="482"/>
      <c r="Y31" s="480"/>
      <c r="Z31" s="450"/>
      <c r="AA31" s="450"/>
      <c r="AB31" s="483"/>
      <c r="AC31" s="481"/>
      <c r="AD31" s="450"/>
      <c r="AE31" s="450"/>
      <c r="AF31" s="482"/>
      <c r="AG31" s="480"/>
      <c r="AH31" s="450"/>
      <c r="AI31" s="450"/>
      <c r="AJ31" s="483"/>
      <c r="AK31" s="481"/>
      <c r="AL31" s="450"/>
      <c r="AM31" s="450"/>
      <c r="AN31" s="482"/>
      <c r="AO31" s="480"/>
      <c r="AP31" s="450"/>
      <c r="AQ31" s="450"/>
      <c r="AR31" s="483"/>
      <c r="AS31" s="481"/>
      <c r="AT31" s="450"/>
      <c r="AU31" s="450"/>
      <c r="AV31" s="482"/>
      <c r="AW31" s="480"/>
      <c r="AX31" s="450"/>
      <c r="AY31" s="450"/>
      <c r="AZ31" s="483"/>
      <c r="BA31" s="481"/>
      <c r="BB31" s="450"/>
      <c r="BC31" s="450"/>
      <c r="BD31" s="482"/>
      <c r="BE31" s="480"/>
      <c r="BF31" s="450"/>
      <c r="BG31" s="450"/>
      <c r="BH31" s="482"/>
      <c r="BI31" s="527" t="str">
        <f t="shared" si="0"/>
        <v/>
      </c>
      <c r="BJ31" s="447"/>
      <c r="BK31" s="446"/>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row>
    <row r="32" spans="1:96" ht="27.65" customHeight="1">
      <c r="B32" s="502"/>
      <c r="C32" s="500"/>
      <c r="D32" s="499"/>
      <c r="E32" s="463"/>
      <c r="F32" s="463"/>
      <c r="G32" s="453"/>
      <c r="H32" s="462"/>
      <c r="I32" s="462"/>
      <c r="J32" s="462"/>
      <c r="K32" s="508"/>
      <c r="L32" s="477"/>
      <c r="M32" s="481"/>
      <c r="N32" s="450"/>
      <c r="O32" s="450"/>
      <c r="P32" s="482"/>
      <c r="Q32" s="480"/>
      <c r="R32" s="450"/>
      <c r="S32" s="450"/>
      <c r="T32" s="483"/>
      <c r="U32" s="481"/>
      <c r="V32" s="450"/>
      <c r="W32" s="450"/>
      <c r="X32" s="482"/>
      <c r="Y32" s="480"/>
      <c r="Z32" s="450"/>
      <c r="AA32" s="450"/>
      <c r="AB32" s="483"/>
      <c r="AC32" s="481"/>
      <c r="AD32" s="450"/>
      <c r="AE32" s="450"/>
      <c r="AF32" s="482"/>
      <c r="AG32" s="480"/>
      <c r="AH32" s="450"/>
      <c r="AI32" s="450"/>
      <c r="AJ32" s="483"/>
      <c r="AK32" s="481"/>
      <c r="AL32" s="450"/>
      <c r="AM32" s="450"/>
      <c r="AN32" s="482"/>
      <c r="AO32" s="480"/>
      <c r="AP32" s="450"/>
      <c r="AQ32" s="450"/>
      <c r="AR32" s="483"/>
      <c r="AS32" s="481"/>
      <c r="AT32" s="450"/>
      <c r="AU32" s="450"/>
      <c r="AV32" s="482"/>
      <c r="AW32" s="480"/>
      <c r="AX32" s="450"/>
      <c r="AY32" s="450"/>
      <c r="AZ32" s="483"/>
      <c r="BA32" s="481"/>
      <c r="BB32" s="450"/>
      <c r="BC32" s="450"/>
      <c r="BD32" s="482"/>
      <c r="BE32" s="480"/>
      <c r="BF32" s="450"/>
      <c r="BG32" s="450"/>
      <c r="BH32" s="482"/>
      <c r="BI32" s="527" t="str">
        <f t="shared" si="0"/>
        <v/>
      </c>
      <c r="BJ32" s="447"/>
      <c r="BK32" s="446"/>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row>
    <row r="33" spans="2:96" ht="27.65" customHeight="1">
      <c r="B33" s="502"/>
      <c r="C33" s="500"/>
      <c r="D33" s="499"/>
      <c r="E33" s="463"/>
      <c r="F33" s="463"/>
      <c r="G33" s="453"/>
      <c r="H33" s="454"/>
      <c r="I33" s="454"/>
      <c r="J33" s="498"/>
      <c r="K33" s="508"/>
      <c r="L33" s="477"/>
      <c r="M33" s="481"/>
      <c r="N33" s="450"/>
      <c r="O33" s="450"/>
      <c r="P33" s="482"/>
      <c r="Q33" s="480"/>
      <c r="R33" s="450"/>
      <c r="S33" s="450"/>
      <c r="T33" s="483"/>
      <c r="U33" s="481"/>
      <c r="V33" s="450"/>
      <c r="W33" s="450"/>
      <c r="X33" s="482"/>
      <c r="Y33" s="480"/>
      <c r="Z33" s="450"/>
      <c r="AA33" s="450"/>
      <c r="AB33" s="483"/>
      <c r="AC33" s="481"/>
      <c r="AD33" s="450"/>
      <c r="AE33" s="450"/>
      <c r="AF33" s="482"/>
      <c r="AG33" s="480"/>
      <c r="AH33" s="450"/>
      <c r="AI33" s="450"/>
      <c r="AJ33" s="483"/>
      <c r="AK33" s="481"/>
      <c r="AL33" s="450"/>
      <c r="AM33" s="450"/>
      <c r="AN33" s="482"/>
      <c r="AO33" s="480"/>
      <c r="AP33" s="450"/>
      <c r="AQ33" s="450"/>
      <c r="AR33" s="483"/>
      <c r="AS33" s="481"/>
      <c r="AT33" s="450"/>
      <c r="AU33" s="450"/>
      <c r="AV33" s="482"/>
      <c r="AW33" s="480"/>
      <c r="AX33" s="450"/>
      <c r="AY33" s="450"/>
      <c r="AZ33" s="483"/>
      <c r="BA33" s="481"/>
      <c r="BB33" s="450"/>
      <c r="BC33" s="450"/>
      <c r="BD33" s="482"/>
      <c r="BE33" s="480"/>
      <c r="BF33" s="450"/>
      <c r="BG33" s="450"/>
      <c r="BH33" s="482"/>
      <c r="BI33" s="527" t="str">
        <f t="shared" si="0"/>
        <v/>
      </c>
      <c r="BJ33" s="447"/>
      <c r="BK33" s="446"/>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row>
    <row r="34" spans="2:96" ht="27.65" customHeight="1">
      <c r="B34" s="502"/>
      <c r="C34" s="500"/>
      <c r="D34" s="499"/>
      <c r="E34" s="464"/>
      <c r="F34" s="464"/>
      <c r="G34" s="453"/>
      <c r="H34" s="454"/>
      <c r="I34" s="454"/>
      <c r="J34" s="462"/>
      <c r="K34" s="508"/>
      <c r="L34" s="477"/>
      <c r="M34" s="481"/>
      <c r="N34" s="450"/>
      <c r="O34" s="450"/>
      <c r="P34" s="482"/>
      <c r="Q34" s="480"/>
      <c r="R34" s="450"/>
      <c r="S34" s="450"/>
      <c r="T34" s="483"/>
      <c r="U34" s="481"/>
      <c r="V34" s="450"/>
      <c r="W34" s="450"/>
      <c r="X34" s="482"/>
      <c r="Y34" s="480"/>
      <c r="Z34" s="450"/>
      <c r="AA34" s="450"/>
      <c r="AB34" s="483"/>
      <c r="AC34" s="481"/>
      <c r="AD34" s="450"/>
      <c r="AE34" s="450"/>
      <c r="AF34" s="482"/>
      <c r="AG34" s="480"/>
      <c r="AH34" s="450"/>
      <c r="AI34" s="450"/>
      <c r="AJ34" s="483"/>
      <c r="AK34" s="481"/>
      <c r="AL34" s="450"/>
      <c r="AM34" s="450"/>
      <c r="AN34" s="482"/>
      <c r="AO34" s="480"/>
      <c r="AP34" s="450"/>
      <c r="AQ34" s="450"/>
      <c r="AR34" s="483"/>
      <c r="AS34" s="481"/>
      <c r="AT34" s="450"/>
      <c r="AU34" s="450"/>
      <c r="AV34" s="482"/>
      <c r="AW34" s="480"/>
      <c r="AX34" s="450"/>
      <c r="AY34" s="450"/>
      <c r="AZ34" s="483"/>
      <c r="BA34" s="481"/>
      <c r="BB34" s="450"/>
      <c r="BC34" s="450"/>
      <c r="BD34" s="482"/>
      <c r="BE34" s="480"/>
      <c r="BF34" s="450"/>
      <c r="BG34" s="450"/>
      <c r="BH34" s="482"/>
      <c r="BI34" s="527" t="str">
        <f t="shared" si="0"/>
        <v/>
      </c>
      <c r="BJ34" s="447"/>
      <c r="BK34" s="446"/>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row>
    <row r="35" spans="2:96" ht="27.65" customHeight="1" thickBot="1">
      <c r="B35" s="502"/>
      <c r="C35" s="500"/>
      <c r="D35" s="499"/>
      <c r="E35" s="464"/>
      <c r="F35" s="464"/>
      <c r="G35" s="453"/>
      <c r="H35" s="454"/>
      <c r="I35" s="454"/>
      <c r="J35" s="498"/>
      <c r="K35" s="508"/>
      <c r="L35" s="477"/>
      <c r="M35" s="493"/>
      <c r="N35" s="494"/>
      <c r="O35" s="494"/>
      <c r="P35" s="495"/>
      <c r="Q35" s="496"/>
      <c r="R35" s="494"/>
      <c r="S35" s="494"/>
      <c r="T35" s="497"/>
      <c r="U35" s="493"/>
      <c r="V35" s="494"/>
      <c r="W35" s="494"/>
      <c r="X35" s="495"/>
      <c r="Y35" s="496"/>
      <c r="Z35" s="494"/>
      <c r="AA35" s="494"/>
      <c r="AB35" s="497"/>
      <c r="AC35" s="493"/>
      <c r="AD35" s="494"/>
      <c r="AE35" s="494"/>
      <c r="AF35" s="495"/>
      <c r="AG35" s="496"/>
      <c r="AH35" s="494"/>
      <c r="AI35" s="494"/>
      <c r="AJ35" s="497"/>
      <c r="AK35" s="493"/>
      <c r="AL35" s="494"/>
      <c r="AM35" s="494"/>
      <c r="AN35" s="495"/>
      <c r="AO35" s="496"/>
      <c r="AP35" s="494"/>
      <c r="AQ35" s="494"/>
      <c r="AR35" s="497"/>
      <c r="AS35" s="493"/>
      <c r="AT35" s="494"/>
      <c r="AU35" s="494"/>
      <c r="AV35" s="495"/>
      <c r="AW35" s="496"/>
      <c r="AX35" s="494"/>
      <c r="AY35" s="494"/>
      <c r="AZ35" s="497"/>
      <c r="BA35" s="493"/>
      <c r="BB35" s="494"/>
      <c r="BC35" s="494"/>
      <c r="BD35" s="495"/>
      <c r="BE35" s="496"/>
      <c r="BF35" s="494"/>
      <c r="BG35" s="494"/>
      <c r="BH35" s="495"/>
      <c r="BI35" s="528" t="str">
        <f t="shared" si="0"/>
        <v/>
      </c>
      <c r="BJ35" s="447"/>
      <c r="BK35" s="446"/>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row>
    <row r="36" spans="2:96" ht="37.5" customHeight="1" thickBot="1">
      <c r="B36" s="448"/>
      <c r="G36" s="465"/>
      <c r="H36" s="445"/>
      <c r="I36" s="445"/>
      <c r="J36" s="504" t="s">
        <v>344</v>
      </c>
      <c r="K36" s="525">
        <f>SUM(K26:K35)</f>
        <v>0</v>
      </c>
      <c r="L36" s="479" t="s">
        <v>337</v>
      </c>
      <c r="M36" s="634" t="str">
        <f>+IFERROR((SUM(M26:P35))/(COUNTIF(M26:P35,"0")+SUM(M26:P35)),"")</f>
        <v/>
      </c>
      <c r="N36" s="635"/>
      <c r="O36" s="635"/>
      <c r="P36" s="636"/>
      <c r="Q36" s="637" t="str">
        <f>+IFERROR((SUM(Q26:T35))/(COUNTIF(Q26:T35,"0")+SUM(Q26:T35)),"")</f>
        <v/>
      </c>
      <c r="R36" s="635"/>
      <c r="S36" s="635"/>
      <c r="T36" s="638"/>
      <c r="U36" s="634" t="str">
        <f>+IFERROR((SUM(U26:X35))/(COUNTIF(U26:X35,"0")+SUM(U26:X35)),"")</f>
        <v/>
      </c>
      <c r="V36" s="635"/>
      <c r="W36" s="635"/>
      <c r="X36" s="636"/>
      <c r="Y36" s="637" t="str">
        <f>+IFERROR((SUM(Y26:AB35))/(COUNTIF(Y26:AB35,"0")+SUM(Y26:AB35)),"")</f>
        <v/>
      </c>
      <c r="Z36" s="635"/>
      <c r="AA36" s="635"/>
      <c r="AB36" s="638"/>
      <c r="AC36" s="634" t="str">
        <f>+IFERROR((SUM(AC26:AF35))/(COUNTIF(AC26:AF35,"0")+SUM(AC26:AF35)),"")</f>
        <v/>
      </c>
      <c r="AD36" s="635"/>
      <c r="AE36" s="635"/>
      <c r="AF36" s="636"/>
      <c r="AG36" s="637" t="str">
        <f>+IFERROR((SUM(AG26:AJ35))/(COUNTIF(AG26:AJ35,"0")+SUM(AG26:AJ35)),"")</f>
        <v/>
      </c>
      <c r="AH36" s="635"/>
      <c r="AI36" s="635"/>
      <c r="AJ36" s="638"/>
      <c r="AK36" s="634" t="str">
        <f>+IFERROR((SUM(AK26:AN35))/(COUNTIF(AK26:AN35,"0")+SUM(AK26:AN35)),"")</f>
        <v/>
      </c>
      <c r="AL36" s="635"/>
      <c r="AM36" s="635"/>
      <c r="AN36" s="636"/>
      <c r="AO36" s="637" t="str">
        <f>+IFERROR((SUM(AO26:AR35))/(COUNTIF(AO26:AR35,"0")+SUM(AO26:AR35)),"")</f>
        <v/>
      </c>
      <c r="AP36" s="635"/>
      <c r="AQ36" s="635"/>
      <c r="AR36" s="638"/>
      <c r="AS36" s="634" t="str">
        <f>+IFERROR((SUM(AS26:AV35))/(COUNTIF(AS26:AV35,"0")+SUM(AS26:AV35)),"")</f>
        <v/>
      </c>
      <c r="AT36" s="635"/>
      <c r="AU36" s="635"/>
      <c r="AV36" s="636"/>
      <c r="AW36" s="637" t="str">
        <f>+IFERROR((SUM(AW26:AZ35))/(COUNTIF(AW26:AZ35,"0")+SUM(AW26:AZ35)),"")</f>
        <v/>
      </c>
      <c r="AX36" s="635"/>
      <c r="AY36" s="635"/>
      <c r="AZ36" s="638"/>
      <c r="BA36" s="634" t="str">
        <f>+IFERROR((SUM(BA26:BD35))/(COUNTIF(BA26:BD35,"0")+SUM(BA26:BD35)),"")</f>
        <v/>
      </c>
      <c r="BB36" s="635"/>
      <c r="BC36" s="635"/>
      <c r="BD36" s="636"/>
      <c r="BE36" s="637" t="str">
        <f>+IFERROR((SUM(BE26:BH35))/(COUNTIF(BE26:BH35,"0")+SUM(BE26:BH35)),"")</f>
        <v/>
      </c>
      <c r="BF36" s="635"/>
      <c r="BG36" s="635"/>
      <c r="BH36" s="636"/>
      <c r="BI36" s="526" t="str">
        <f>+IFERROR((SUM(M26:BH35))/(COUNTIF(M26:BH35,"0")+SUM(M26:BH35)),"")</f>
        <v/>
      </c>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row>
    <row r="37" spans="2:96" ht="27.75" customHeight="1">
      <c r="B37" s="448"/>
      <c r="K37" s="509"/>
      <c r="L37" s="445"/>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row>
    <row r="38" spans="2:96" ht="27.75" customHeight="1">
      <c r="B38" s="448"/>
      <c r="K38" s="507"/>
      <c r="L38" s="445"/>
      <c r="M38" s="633"/>
      <c r="N38" s="63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row>
    <row r="39" spans="2:96" ht="27.75" customHeight="1">
      <c r="B39" s="448"/>
      <c r="K39" s="63"/>
      <c r="L39" s="445"/>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row>
    <row r="40" spans="2:96" ht="27.75" customHeight="1">
      <c r="B40" s="448"/>
      <c r="K40" s="63"/>
      <c r="L40" s="445"/>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row>
    <row r="41" spans="2:96" ht="27.75" customHeight="1">
      <c r="B41" s="448"/>
      <c r="K41" s="63"/>
      <c r="L41" s="445"/>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row>
    <row r="42" spans="2:96" ht="27.75" customHeight="1">
      <c r="B42" s="448"/>
      <c r="K42" s="63"/>
      <c r="L42" s="445"/>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row>
    <row r="43" spans="2:96" ht="27.75" customHeight="1">
      <c r="B43" s="448"/>
      <c r="K43" s="63"/>
      <c r="L43" s="445"/>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row>
    <row r="44" spans="2:96" ht="27.75" customHeight="1">
      <c r="B44" s="448"/>
      <c r="K44" s="63"/>
      <c r="L44" s="445"/>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row>
    <row r="45" spans="2:96" ht="27.75" customHeight="1">
      <c r="B45" s="448"/>
      <c r="K45" s="63"/>
      <c r="L45" s="445"/>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row>
    <row r="46" spans="2:96" ht="27.75" customHeight="1">
      <c r="B46" s="448"/>
      <c r="K46" s="63"/>
      <c r="L46" s="445"/>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row>
    <row r="47" spans="2:96" ht="27.75" customHeight="1">
      <c r="B47" s="448"/>
      <c r="K47" s="63"/>
      <c r="L47" s="445"/>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row>
    <row r="48" spans="2:96" ht="27.75" customHeight="1">
      <c r="B48" s="448"/>
      <c r="K48" s="63"/>
      <c r="L48" s="445"/>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row>
    <row r="49" spans="2:96" ht="27.75" customHeight="1">
      <c r="B49" s="448"/>
      <c r="K49" s="63"/>
      <c r="L49" s="445"/>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row>
    <row r="50" spans="2:96" ht="27.75" customHeight="1">
      <c r="B50" s="448"/>
      <c r="K50" s="63"/>
      <c r="L50" s="445"/>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row>
    <row r="51" spans="2:96" ht="27.75" customHeight="1">
      <c r="B51" s="448"/>
      <c r="K51" s="63"/>
      <c r="L51" s="445"/>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row>
    <row r="52" spans="2:96" ht="27.75" customHeight="1">
      <c r="B52" s="448"/>
      <c r="K52" s="63"/>
      <c r="L52" s="445"/>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row>
    <row r="53" spans="2:96" ht="27.75" customHeight="1">
      <c r="B53" s="448"/>
      <c r="K53" s="63"/>
      <c r="L53" s="445"/>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row>
    <row r="54" spans="2:96" ht="27.75" customHeight="1">
      <c r="B54" s="448"/>
      <c r="K54" s="63"/>
      <c r="L54" s="445"/>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row>
    <row r="55" spans="2:96" ht="27.75" customHeight="1">
      <c r="B55" s="448"/>
      <c r="K55" s="63"/>
      <c r="L55" s="445"/>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row>
    <row r="56" spans="2:96" ht="27.75" customHeight="1">
      <c r="B56" s="448"/>
      <c r="K56" s="63"/>
      <c r="L56" s="445"/>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row>
    <row r="57" spans="2:96" ht="27.75" customHeight="1">
      <c r="B57" s="448"/>
      <c r="K57" s="63"/>
      <c r="L57" s="445"/>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row>
    <row r="58" spans="2:96" ht="27.75" customHeight="1">
      <c r="B58" s="448"/>
      <c r="K58" s="63"/>
      <c r="L58" s="445"/>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row>
    <row r="59" spans="2:96" ht="27.75" customHeight="1">
      <c r="B59" s="448"/>
      <c r="K59" s="63"/>
      <c r="L59" s="445"/>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row>
    <row r="60" spans="2:96" ht="27.75" customHeight="1">
      <c r="B60" s="448"/>
      <c r="K60" s="63"/>
      <c r="L60" s="445"/>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row>
    <row r="61" spans="2:96" ht="27.75" customHeight="1">
      <c r="B61" s="448"/>
      <c r="K61" s="63"/>
      <c r="L61" s="445"/>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row>
    <row r="62" spans="2:96" ht="27.75" customHeight="1">
      <c r="B62" s="448"/>
      <c r="K62" s="63"/>
      <c r="L62" s="445"/>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row>
    <row r="63" spans="2:96" ht="27.75" customHeight="1">
      <c r="B63" s="448"/>
      <c r="K63" s="63"/>
      <c r="L63" s="445"/>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row>
    <row r="64" spans="2:96" ht="27.75" customHeight="1">
      <c r="B64" s="448"/>
      <c r="K64" s="63"/>
      <c r="L64" s="445"/>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row>
    <row r="65" spans="2:96" ht="27.75" customHeight="1">
      <c r="B65" s="448"/>
      <c r="K65" s="63"/>
      <c r="L65" s="445"/>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row>
    <row r="66" spans="2:96" ht="27.75" customHeight="1">
      <c r="B66" s="448"/>
      <c r="K66" s="63"/>
      <c r="L66" s="445"/>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row>
    <row r="67" spans="2:96" ht="27.75" customHeight="1">
      <c r="B67" s="448"/>
      <c r="K67" s="63"/>
      <c r="L67" s="445"/>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row>
    <row r="68" spans="2:96" ht="27.75" customHeight="1">
      <c r="B68" s="448"/>
      <c r="K68" s="63"/>
      <c r="L68" s="445"/>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row>
    <row r="69" spans="2:96" ht="27.75" customHeight="1">
      <c r="B69" s="448"/>
      <c r="K69" s="63"/>
      <c r="L69" s="445"/>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row>
    <row r="70" spans="2:96" ht="27.75" customHeight="1">
      <c r="B70" s="448"/>
      <c r="K70" s="63"/>
      <c r="L70" s="445"/>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row>
    <row r="71" spans="2:96" ht="27.75" customHeight="1">
      <c r="B71" s="448"/>
      <c r="K71" s="63"/>
      <c r="L71" s="445"/>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row>
    <row r="72" spans="2:96" ht="27.75" customHeight="1">
      <c r="B72" s="448"/>
      <c r="K72" s="63"/>
      <c r="L72" s="445"/>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row>
    <row r="73" spans="2:96" ht="27.75" customHeight="1">
      <c r="B73" s="448"/>
      <c r="K73" s="63"/>
      <c r="L73" s="44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row>
    <row r="74" spans="2:96" ht="27.75" customHeight="1">
      <c r="B74" s="448"/>
      <c r="K74" s="63"/>
      <c r="L74" s="445"/>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row>
    <row r="75" spans="2:96" ht="27.75" customHeight="1">
      <c r="B75" s="448"/>
      <c r="K75" s="63"/>
      <c r="L75" s="44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row>
    <row r="76" spans="2:96" ht="27.75" customHeight="1">
      <c r="B76" s="448"/>
      <c r="K76" s="63"/>
      <c r="L76" s="445"/>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row>
    <row r="77" spans="2:96" ht="27.75" customHeight="1">
      <c r="B77" s="448"/>
      <c r="K77" s="63"/>
      <c r="L77" s="445"/>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row>
    <row r="78" spans="2:96" ht="27.75" customHeight="1">
      <c r="B78" s="448"/>
      <c r="K78" s="63"/>
      <c r="L78" s="445"/>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row>
    <row r="79" spans="2:96" ht="27.75" customHeight="1">
      <c r="B79" s="448"/>
      <c r="K79" s="63"/>
      <c r="L79" s="445"/>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row>
    <row r="80" spans="2:96" ht="27.75" customHeight="1">
      <c r="B80" s="448"/>
      <c r="K80" s="63"/>
      <c r="L80" s="445"/>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row>
    <row r="81" spans="2:96" ht="27.75" customHeight="1">
      <c r="B81" s="448"/>
      <c r="K81" s="63"/>
      <c r="L81" s="445"/>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row>
    <row r="82" spans="2:96" ht="27.75" customHeight="1">
      <c r="B82" s="448"/>
      <c r="K82" s="63"/>
      <c r="L82" s="445"/>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row>
    <row r="83" spans="2:96" ht="27.75" customHeight="1">
      <c r="B83" s="448"/>
      <c r="K83" s="63"/>
      <c r="L83" s="445"/>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row>
    <row r="84" spans="2:96" ht="27.75" customHeight="1">
      <c r="B84" s="448"/>
      <c r="K84" s="63"/>
      <c r="L84" s="445"/>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row>
    <row r="85" spans="2:96" ht="27.75" customHeight="1">
      <c r="B85" s="448"/>
      <c r="K85" s="63"/>
      <c r="L85" s="445"/>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row>
    <row r="86" spans="2:96" ht="27.75" customHeight="1">
      <c r="K86" s="63"/>
      <c r="L86" s="445"/>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row>
    <row r="87" spans="2:96" ht="27.75" customHeight="1">
      <c r="K87" s="63"/>
      <c r="L87" s="445"/>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row>
    <row r="88" spans="2:96" ht="27.75" customHeight="1">
      <c r="K88" s="63"/>
      <c r="L88" s="445"/>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row>
    <row r="89" spans="2:96" ht="27.75" customHeight="1">
      <c r="K89" s="63"/>
      <c r="L89" s="445"/>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row>
    <row r="90" spans="2:96" ht="27.75" customHeight="1">
      <c r="K90" s="63"/>
      <c r="L90" s="445"/>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row>
    <row r="91" spans="2:96" ht="27.75" customHeight="1">
      <c r="K91" s="63"/>
      <c r="L91" s="445"/>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row>
    <row r="92" spans="2:96" ht="27.75" customHeight="1">
      <c r="K92" s="63"/>
      <c r="L92" s="445"/>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row>
    <row r="93" spans="2:96" ht="27.75" customHeight="1">
      <c r="K93" s="63"/>
      <c r="L93" s="445"/>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row>
    <row r="94" spans="2:96" ht="27.75" customHeight="1">
      <c r="K94" s="63"/>
      <c r="L94" s="445"/>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row>
    <row r="95" spans="2:96" ht="27.75" customHeight="1">
      <c r="K95" s="63"/>
      <c r="L95" s="445"/>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row>
    <row r="96" spans="2:96" ht="27.75" customHeight="1">
      <c r="K96" s="63"/>
      <c r="L96" s="445"/>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row>
    <row r="97" spans="11:96" ht="27.75" customHeight="1">
      <c r="K97" s="63"/>
      <c r="L97" s="445"/>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row>
    <row r="98" spans="11:96" ht="27.75" customHeight="1">
      <c r="K98" s="63"/>
      <c r="L98" s="445"/>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row>
    <row r="99" spans="11:96" ht="27.75" customHeight="1">
      <c r="K99" s="63"/>
      <c r="L99" s="445"/>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row>
    <row r="100" spans="11:96" ht="27.75" customHeight="1">
      <c r="K100" s="63"/>
      <c r="L100" s="445"/>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row>
    <row r="101" spans="11:96" ht="27.75" customHeight="1">
      <c r="K101" s="63"/>
      <c r="L101" s="445"/>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row>
    <row r="102" spans="11:96" ht="27.75" customHeight="1">
      <c r="K102" s="63"/>
      <c r="L102" s="445"/>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row>
    <row r="103" spans="11:96" ht="27.75" customHeight="1">
      <c r="K103" s="63"/>
      <c r="L103" s="445"/>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row>
    <row r="104" spans="11:96" ht="27.75" customHeight="1">
      <c r="K104" s="63"/>
      <c r="L104" s="445"/>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row>
    <row r="105" spans="11:96" ht="27.75" customHeight="1">
      <c r="K105" s="63"/>
      <c r="L105" s="445"/>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row>
    <row r="106" spans="11:96" ht="27.75" customHeight="1">
      <c r="K106" s="63"/>
      <c r="L106" s="445"/>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row>
    <row r="107" spans="11:96" ht="27.75" customHeight="1">
      <c r="K107" s="63"/>
      <c r="L107" s="445"/>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row>
    <row r="108" spans="11:96" ht="27.75" customHeight="1">
      <c r="K108" s="63"/>
      <c r="L108" s="445"/>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row>
    <row r="109" spans="11:96" ht="27.75" customHeight="1">
      <c r="K109" s="63"/>
      <c r="L109" s="445"/>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row>
    <row r="110" spans="11:96" ht="27.75" customHeight="1">
      <c r="K110" s="63"/>
      <c r="L110" s="445"/>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row>
    <row r="111" spans="11:96" ht="27.75" customHeight="1">
      <c r="K111" s="63"/>
      <c r="L111" s="445"/>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row>
    <row r="112" spans="11:96" ht="27.75" customHeight="1">
      <c r="K112" s="63"/>
      <c r="L112" s="445"/>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row>
    <row r="113" spans="11:96" ht="27.75" customHeight="1">
      <c r="K113" s="63"/>
      <c r="L113" s="445"/>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row>
    <row r="114" spans="11:96" ht="27.75" customHeight="1">
      <c r="K114" s="63"/>
      <c r="L114" s="445"/>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row>
    <row r="115" spans="11:96" ht="27.75" customHeight="1">
      <c r="K115" s="63"/>
      <c r="L115" s="445"/>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row>
    <row r="116" spans="11:96" ht="27.75" customHeight="1">
      <c r="K116" s="63"/>
      <c r="L116" s="445"/>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row>
    <row r="117" spans="11:96" ht="27.75" customHeight="1">
      <c r="K117" s="63"/>
      <c r="L117" s="445"/>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row>
    <row r="118" spans="11:96" ht="27.75" customHeight="1">
      <c r="K118" s="63"/>
      <c r="L118" s="445"/>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row>
    <row r="119" spans="11:96" ht="27.75" customHeight="1">
      <c r="K119" s="63"/>
      <c r="L119" s="445"/>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row>
    <row r="120" spans="11:96" ht="27.75" customHeight="1">
      <c r="K120" s="63"/>
      <c r="L120" s="445"/>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row>
    <row r="121" spans="11:96" ht="27.75" customHeight="1">
      <c r="K121" s="63"/>
      <c r="L121" s="445"/>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row>
    <row r="122" spans="11:96" ht="27.75" customHeight="1">
      <c r="K122" s="63"/>
      <c r="L122" s="445"/>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row>
    <row r="123" spans="11:96" ht="27.75" customHeight="1">
      <c r="K123" s="63"/>
      <c r="L123" s="445"/>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row>
    <row r="124" spans="11:96" ht="27.75" customHeight="1">
      <c r="K124" s="63"/>
      <c r="L124" s="445"/>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row>
    <row r="125" spans="11:96" ht="27.75" customHeight="1">
      <c r="K125" s="63"/>
      <c r="L125" s="445"/>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row>
    <row r="126" spans="11:96" ht="27.75" customHeight="1">
      <c r="K126" s="63"/>
      <c r="L126" s="445"/>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row>
    <row r="127" spans="11:96" ht="27.75" customHeight="1">
      <c r="K127" s="63"/>
      <c r="L127" s="445"/>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row>
    <row r="128" spans="11:96" ht="27.75" customHeight="1">
      <c r="K128" s="63"/>
      <c r="L128" s="445"/>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row>
    <row r="129" spans="11:96" ht="27.75" customHeight="1">
      <c r="K129" s="63"/>
      <c r="L129" s="445"/>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row>
    <row r="130" spans="11:96" ht="27.75" customHeight="1">
      <c r="K130" s="63"/>
      <c r="L130" s="445"/>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row>
    <row r="131" spans="11:96" ht="27.75" customHeight="1">
      <c r="K131" s="63"/>
      <c r="L131" s="445"/>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row>
    <row r="132" spans="11:96" ht="27.75" customHeight="1">
      <c r="K132" s="63"/>
      <c r="L132" s="445"/>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row>
    <row r="133" spans="11:96" ht="27.75" customHeight="1">
      <c r="K133" s="63"/>
      <c r="L133" s="445"/>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row>
    <row r="134" spans="11:96" ht="27.75" customHeight="1">
      <c r="K134" s="63"/>
      <c r="L134" s="445"/>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row>
    <row r="135" spans="11:96" ht="27.75" customHeight="1">
      <c r="K135" s="63"/>
      <c r="L135" s="445"/>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row>
    <row r="136" spans="11:96" ht="27.75" customHeight="1">
      <c r="K136" s="63"/>
      <c r="L136" s="445"/>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row>
    <row r="137" spans="11:96" ht="27.75" customHeight="1">
      <c r="K137" s="63"/>
      <c r="L137" s="445"/>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row>
    <row r="138" spans="11:96" ht="27.75" customHeight="1">
      <c r="K138" s="63"/>
      <c r="L138" s="445"/>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row>
    <row r="139" spans="11:96" ht="27.75" customHeight="1">
      <c r="K139" s="63"/>
      <c r="L139" s="445"/>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row>
    <row r="140" spans="11:96" ht="27.75" customHeight="1">
      <c r="K140" s="63"/>
      <c r="L140" s="445"/>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row>
    <row r="141" spans="11:96" ht="27.75" customHeight="1">
      <c r="K141" s="63"/>
      <c r="L141" s="445"/>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row>
    <row r="142" spans="11:96" ht="27.75" customHeight="1">
      <c r="K142" s="63"/>
      <c r="L142" s="445"/>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row>
    <row r="143" spans="11:96" ht="27.75" customHeight="1">
      <c r="K143" s="63"/>
      <c r="L143" s="445"/>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row>
    <row r="144" spans="11:96" ht="27.75" customHeight="1">
      <c r="K144" s="63"/>
      <c r="L144" s="445"/>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row>
    <row r="145" spans="11:96" ht="27.75" customHeight="1">
      <c r="K145" s="63"/>
      <c r="L145" s="445"/>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row>
    <row r="146" spans="11:96" ht="27.75" customHeight="1">
      <c r="K146" s="63"/>
      <c r="L146" s="445"/>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row>
    <row r="147" spans="11:96" ht="27.75" customHeight="1">
      <c r="K147" s="63"/>
      <c r="L147" s="445"/>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row>
    <row r="148" spans="11:96" ht="27.75" customHeight="1">
      <c r="K148" s="63"/>
      <c r="L148" s="445"/>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row>
    <row r="149" spans="11:96" ht="27.75" customHeight="1">
      <c r="K149" s="63"/>
      <c r="L149" s="445"/>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row>
    <row r="150" spans="11:96" ht="27.75" customHeight="1">
      <c r="K150" s="63"/>
      <c r="L150" s="445"/>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row>
    <row r="151" spans="11:96" ht="27.75" customHeight="1">
      <c r="K151" s="63"/>
      <c r="L151" s="445"/>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row>
    <row r="152" spans="11:96" ht="27.75" customHeight="1">
      <c r="K152" s="63"/>
      <c r="L152" s="445"/>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row>
    <row r="153" spans="11:96" ht="27.75" customHeight="1">
      <c r="K153" s="63"/>
      <c r="L153" s="445"/>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row>
    <row r="154" spans="11:96" ht="27.75" customHeight="1">
      <c r="K154" s="63"/>
      <c r="L154" s="445"/>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row>
    <row r="155" spans="11:96" ht="27.75" customHeight="1">
      <c r="K155" s="63"/>
      <c r="L155" s="445"/>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row>
    <row r="156" spans="11:96" ht="27.75" customHeight="1">
      <c r="K156" s="63"/>
      <c r="L156" s="445"/>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row>
    <row r="157" spans="11:96" ht="27.75" customHeight="1">
      <c r="K157" s="63"/>
      <c r="L157" s="445"/>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row>
    <row r="158" spans="11:96" ht="27.75" customHeight="1">
      <c r="K158" s="63"/>
      <c r="L158" s="445"/>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row>
    <row r="159" spans="11:96" ht="27.75" customHeight="1">
      <c r="K159" s="63"/>
      <c r="L159" s="445"/>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row>
    <row r="160" spans="11:96" ht="27.75" customHeight="1">
      <c r="K160" s="63"/>
      <c r="L160" s="445"/>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row>
    <row r="161" spans="11:96" ht="27.75" customHeight="1">
      <c r="K161" s="63"/>
      <c r="L161" s="445"/>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row>
    <row r="162" spans="11:96" ht="27.75" customHeight="1">
      <c r="K162" s="63"/>
      <c r="L162" s="445"/>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row>
    <row r="163" spans="11:96" ht="27.75" customHeight="1">
      <c r="K163" s="63"/>
      <c r="L163" s="445"/>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row>
    <row r="164" spans="11:96" ht="27.75" customHeight="1">
      <c r="K164" s="63"/>
      <c r="L164" s="445"/>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row>
    <row r="165" spans="11:96" ht="27.75" customHeight="1">
      <c r="K165" s="63"/>
      <c r="L165" s="445"/>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row>
    <row r="166" spans="11:96" ht="27.75" customHeight="1">
      <c r="K166" s="63"/>
      <c r="L166" s="445"/>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row>
    <row r="167" spans="11:96" ht="27.75" customHeight="1">
      <c r="K167" s="63"/>
      <c r="L167" s="445"/>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row>
    <row r="168" spans="11:96" ht="27.75" customHeight="1">
      <c r="K168" s="63"/>
      <c r="L168" s="445"/>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row>
    <row r="169" spans="11:96" ht="27.75" customHeight="1">
      <c r="K169" s="63"/>
      <c r="L169" s="445"/>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row>
    <row r="170" spans="11:96" ht="27.75" customHeight="1">
      <c r="K170" s="63"/>
      <c r="L170" s="445"/>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row>
    <row r="171" spans="11:96" ht="27.75" customHeight="1">
      <c r="K171" s="63"/>
      <c r="L171" s="445"/>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row>
    <row r="172" spans="11:96" ht="27.75" customHeight="1">
      <c r="K172" s="63"/>
      <c r="L172" s="445"/>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row>
    <row r="173" spans="11:96" ht="27.75" customHeight="1">
      <c r="K173" s="63"/>
      <c r="L173" s="445"/>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row>
    <row r="174" spans="11:96" ht="27.75" customHeight="1">
      <c r="K174" s="63"/>
      <c r="L174" s="445"/>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row>
    <row r="175" spans="11:96" ht="27.75" customHeight="1">
      <c r="K175" s="63"/>
      <c r="L175" s="445"/>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row>
    <row r="176" spans="11:96" ht="27.75" customHeight="1">
      <c r="K176" s="63"/>
      <c r="L176" s="445"/>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row>
    <row r="177" spans="11:96" ht="27.75" customHeight="1">
      <c r="K177" s="63"/>
      <c r="L177" s="445"/>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row>
    <row r="178" spans="11:96" ht="27.75" customHeight="1">
      <c r="K178" s="63"/>
      <c r="L178" s="445"/>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row>
    <row r="179" spans="11:96" ht="27.75" customHeight="1">
      <c r="K179" s="63"/>
      <c r="L179" s="445"/>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row>
    <row r="180" spans="11:96" ht="27.75" customHeight="1">
      <c r="K180" s="63"/>
      <c r="L180" s="445"/>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row>
    <row r="181" spans="11:96" ht="27.75" customHeight="1">
      <c r="K181" s="63"/>
      <c r="L181" s="445"/>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row>
    <row r="182" spans="11:96" ht="27.75" customHeight="1">
      <c r="K182" s="63"/>
      <c r="L182" s="445"/>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row>
    <row r="183" spans="11:96" ht="27.75" customHeight="1">
      <c r="K183" s="63"/>
      <c r="L183" s="445"/>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row>
    <row r="184" spans="11:96" ht="27.75" customHeight="1">
      <c r="K184" s="63"/>
      <c r="L184" s="445"/>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row>
    <row r="185" spans="11:96" ht="27.75" customHeight="1">
      <c r="K185" s="63"/>
      <c r="L185" s="445"/>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row>
    <row r="186" spans="11:96" ht="27.75" customHeight="1">
      <c r="K186" s="63"/>
      <c r="L186" s="445"/>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row>
    <row r="187" spans="11:96" ht="27.75" customHeight="1">
      <c r="K187" s="63"/>
      <c r="L187" s="445"/>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row>
    <row r="188" spans="11:96" ht="27.75" customHeight="1">
      <c r="K188" s="63"/>
      <c r="L188" s="445"/>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row>
    <row r="189" spans="11:96" ht="27.75" customHeight="1">
      <c r="K189" s="63"/>
      <c r="L189" s="445"/>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row>
    <row r="190" spans="11:96" ht="27.75" customHeight="1">
      <c r="K190" s="63"/>
      <c r="L190" s="445"/>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row>
    <row r="191" spans="11:96" ht="27.75" customHeight="1">
      <c r="K191" s="63"/>
      <c r="L191" s="445"/>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row>
    <row r="192" spans="11:96" ht="27.75" customHeight="1">
      <c r="K192" s="63"/>
      <c r="L192" s="445"/>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row>
    <row r="193" spans="11:96" ht="27.75" customHeight="1">
      <c r="K193" s="63"/>
      <c r="L193" s="445"/>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row>
    <row r="194" spans="11:96" ht="27.75" customHeight="1">
      <c r="K194" s="63"/>
      <c r="L194" s="445"/>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row>
    <row r="195" spans="11:96" ht="27.75" customHeight="1">
      <c r="K195" s="63"/>
      <c r="L195" s="445"/>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row>
    <row r="196" spans="11:96" ht="27.75" customHeight="1">
      <c r="K196" s="63"/>
      <c r="L196" s="445"/>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row>
    <row r="197" spans="11:96" ht="27.75" customHeight="1">
      <c r="K197" s="63"/>
      <c r="L197" s="445"/>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row>
    <row r="198" spans="11:96" ht="27.75" customHeight="1">
      <c r="K198" s="63"/>
      <c r="L198" s="445"/>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row>
    <row r="199" spans="11:96" ht="27.75" customHeight="1">
      <c r="K199" s="63"/>
      <c r="L199" s="445"/>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row>
    <row r="200" spans="11:96" ht="27.75" customHeight="1">
      <c r="K200" s="63"/>
      <c r="L200" s="445"/>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row>
    <row r="201" spans="11:96" ht="27.75" customHeight="1">
      <c r="K201" s="63"/>
      <c r="L201" s="445"/>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row>
    <row r="202" spans="11:96" ht="27.75" customHeight="1">
      <c r="K202" s="63"/>
      <c r="L202" s="445"/>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row>
    <row r="203" spans="11:96" ht="27.75" customHeight="1">
      <c r="K203" s="63"/>
      <c r="L203" s="445"/>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row>
    <row r="204" spans="11:96" ht="27.75" customHeight="1">
      <c r="K204" s="63"/>
      <c r="L204" s="445"/>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row>
    <row r="205" spans="11:96" ht="27.75" customHeight="1">
      <c r="K205" s="63"/>
      <c r="L205" s="445"/>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row>
    <row r="206" spans="11:96" ht="27.75" customHeight="1">
      <c r="K206" s="63"/>
      <c r="L206" s="445"/>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row>
    <row r="207" spans="11:96" ht="27.75" customHeight="1">
      <c r="K207" s="63"/>
      <c r="L207" s="445"/>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row>
    <row r="208" spans="11:96" ht="27.75" customHeight="1">
      <c r="K208" s="63"/>
      <c r="L208" s="445"/>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row>
    <row r="209" spans="11:96" ht="27.75" customHeight="1">
      <c r="K209" s="63"/>
      <c r="L209" s="445"/>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row>
    <row r="210" spans="11:96" ht="27.75" customHeight="1">
      <c r="K210" s="63"/>
      <c r="L210" s="445"/>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row>
    <row r="211" spans="11:96" ht="27.75" customHeight="1">
      <c r="K211" s="63"/>
      <c r="L211" s="445"/>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row>
    <row r="212" spans="11:96" ht="27.75" customHeight="1">
      <c r="K212" s="63"/>
      <c r="L212" s="445"/>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row>
    <row r="213" spans="11:96" ht="27.75" customHeight="1">
      <c r="K213" s="63"/>
      <c r="L213" s="445"/>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row>
    <row r="214" spans="11:96" ht="27.75" customHeight="1">
      <c r="K214" s="63"/>
      <c r="L214" s="445"/>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row>
    <row r="215" spans="11:96" ht="27.75" customHeight="1">
      <c r="K215" s="63"/>
      <c r="L215" s="445"/>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row>
    <row r="216" spans="11:96" ht="27.75" customHeight="1">
      <c r="K216" s="63"/>
      <c r="L216" s="445"/>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row>
    <row r="217" spans="11:96" ht="27.75" customHeight="1">
      <c r="K217" s="63"/>
      <c r="L217" s="445"/>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row>
    <row r="218" spans="11:96" ht="27.75" customHeight="1">
      <c r="K218" s="63"/>
      <c r="L218" s="445"/>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row>
    <row r="219" spans="11:96" ht="27.75" customHeight="1">
      <c r="K219" s="63"/>
      <c r="L219" s="445"/>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row>
    <row r="220" spans="11:96" ht="27.75" customHeight="1">
      <c r="K220" s="63"/>
      <c r="L220" s="445"/>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row>
    <row r="221" spans="11:96" ht="27.75" customHeight="1">
      <c r="K221" s="63"/>
      <c r="L221" s="445"/>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row>
    <row r="222" spans="11:96" ht="27.75" customHeight="1">
      <c r="K222" s="63"/>
      <c r="L222" s="445"/>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row>
    <row r="223" spans="11:96" ht="27.75" customHeight="1">
      <c r="K223" s="63"/>
      <c r="L223" s="445"/>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row>
    <row r="224" spans="11:96" ht="27.75" customHeight="1">
      <c r="K224" s="63"/>
      <c r="L224" s="445"/>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row>
    <row r="225" spans="11:96" ht="27.75" customHeight="1">
      <c r="K225" s="63"/>
      <c r="L225" s="445"/>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row>
    <row r="226" spans="11:96" ht="27.75" customHeight="1">
      <c r="K226" s="63"/>
      <c r="L226" s="445"/>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row>
    <row r="227" spans="11:96" ht="27.75" customHeight="1">
      <c r="K227" s="63"/>
      <c r="L227" s="445"/>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row>
    <row r="228" spans="11:96" ht="27.75" customHeight="1">
      <c r="K228" s="63"/>
      <c r="L228" s="445"/>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row>
    <row r="229" spans="11:96" ht="27.75" customHeight="1">
      <c r="K229" s="63"/>
      <c r="L229" s="445"/>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row>
    <row r="230" spans="11:96" ht="27.75" customHeight="1">
      <c r="K230" s="63"/>
      <c r="L230" s="445"/>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row>
    <row r="231" spans="11:96" ht="27.75" customHeight="1">
      <c r="K231" s="63"/>
      <c r="L231" s="445"/>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row>
    <row r="232" spans="11:96" ht="27.75" customHeight="1">
      <c r="K232" s="63"/>
      <c r="L232" s="445"/>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row>
    <row r="233" spans="11:96" ht="27.75" customHeight="1">
      <c r="K233" s="63"/>
      <c r="L233" s="445"/>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row>
    <row r="234" spans="11:96" ht="27.75" customHeight="1">
      <c r="K234" s="63"/>
      <c r="L234" s="445"/>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row>
    <row r="235" spans="11:96" ht="27.75" customHeight="1">
      <c r="K235" s="63"/>
      <c r="L235" s="445"/>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row>
    <row r="236" spans="11:96" ht="27.75" customHeight="1">
      <c r="K236" s="63"/>
      <c r="L236" s="445"/>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row>
  </sheetData>
  <mergeCells count="56">
    <mergeCell ref="BJ23:BJ25"/>
    <mergeCell ref="BK23:BK25"/>
    <mergeCell ref="H23:H25"/>
    <mergeCell ref="J23:J25"/>
    <mergeCell ref="K23:K25"/>
    <mergeCell ref="L23:L25"/>
    <mergeCell ref="M23:BH23"/>
    <mergeCell ref="BI23:BI25"/>
    <mergeCell ref="BE24:BH24"/>
    <mergeCell ref="M24:P24"/>
    <mergeCell ref="AK24:AN24"/>
    <mergeCell ref="AO24:AR24"/>
    <mergeCell ref="AS24:AV24"/>
    <mergeCell ref="AW24:AZ24"/>
    <mergeCell ref="BA24:BD24"/>
    <mergeCell ref="Q24:T24"/>
    <mergeCell ref="G23:G25"/>
    <mergeCell ref="E23:E25"/>
    <mergeCell ref="D23:D25"/>
    <mergeCell ref="C23:C25"/>
    <mergeCell ref="B23:B25"/>
    <mergeCell ref="F23:F25"/>
    <mergeCell ref="U24:X24"/>
    <mergeCell ref="Y24:AB24"/>
    <mergeCell ref="AC24:AF24"/>
    <mergeCell ref="AG24:AJ24"/>
    <mergeCell ref="H2:H3"/>
    <mergeCell ref="I23:I25"/>
    <mergeCell ref="K16:L16"/>
    <mergeCell ref="K17:L22"/>
    <mergeCell ref="D2:G6"/>
    <mergeCell ref="B13:C13"/>
    <mergeCell ref="B14:C14"/>
    <mergeCell ref="B15:C15"/>
    <mergeCell ref="D13:L13"/>
    <mergeCell ref="D14:L14"/>
    <mergeCell ref="D15:L15"/>
    <mergeCell ref="D17:D22"/>
    <mergeCell ref="B16:C22"/>
    <mergeCell ref="H16:J16"/>
    <mergeCell ref="H17:J22"/>
    <mergeCell ref="E16:G16"/>
    <mergeCell ref="E17:G22"/>
    <mergeCell ref="M38:N38"/>
    <mergeCell ref="BA36:BD36"/>
    <mergeCell ref="BE36:BH36"/>
    <mergeCell ref="AG36:AJ36"/>
    <mergeCell ref="AK36:AN36"/>
    <mergeCell ref="AO36:AR36"/>
    <mergeCell ref="AS36:AV36"/>
    <mergeCell ref="AW36:AZ36"/>
    <mergeCell ref="M36:P36"/>
    <mergeCell ref="Q36:T36"/>
    <mergeCell ref="U36:X36"/>
    <mergeCell ref="Y36:AB36"/>
    <mergeCell ref="AC36:AF36"/>
  </mergeCells>
  <conditionalFormatting sqref="N26">
    <cfRule type="iconSet" priority="8">
      <iconSet iconSet="4TrafficLights" showValue="0">
        <cfvo type="percent" val="0"/>
        <cfvo type="num" val="0.25"/>
        <cfvo type="num" val="0.75"/>
        <cfvo type="num" val="1"/>
      </iconSet>
    </cfRule>
  </conditionalFormatting>
  <conditionalFormatting sqref="M26:BH35">
    <cfRule type="iconSet" priority="19">
      <iconSet iconSet="4TrafficLights" showValue="0">
        <cfvo type="percent" val="0"/>
        <cfvo type="num" val="0.25"/>
        <cfvo type="num" val="0.75"/>
        <cfvo type="num" val="1"/>
      </iconSet>
    </cfRule>
  </conditionalFormatting>
  <printOptions horizontalCentered="1" verticalCentered="1"/>
  <pageMargins left="0.19685039370078741" right="0.19685039370078741" top="0.23622047244094491" bottom="0.23622047244094491" header="0" footer="7.874015748031496E-2"/>
  <pageSetup paperSize="8" scale="25"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236"/>
  <sheetViews>
    <sheetView showGridLines="0" topLeftCell="D3" zoomScale="70" zoomScaleNormal="70" zoomScaleSheetLayoutView="100" workbookViewId="0">
      <selection activeCell="H10" sqref="H10"/>
    </sheetView>
  </sheetViews>
  <sheetFormatPr defaultColWidth="12" defaultRowHeight="15.5"/>
  <cols>
    <col min="1" max="1" width="1.5" style="435" customWidth="1"/>
    <col min="2" max="2" width="7.296875" style="63" customWidth="1"/>
    <col min="3" max="3" width="38" style="63" customWidth="1"/>
    <col min="4" max="4" width="56.19921875" style="445" customWidth="1"/>
    <col min="5" max="6" width="50.296875" style="63" customWidth="1"/>
    <col min="7" max="7" width="27.69921875" style="63" customWidth="1"/>
    <col min="8" max="8" width="36.09765625" style="64" customWidth="1"/>
    <col min="9" max="9" width="32.19921875" style="64" customWidth="1"/>
    <col min="10" max="10" width="27.19921875" style="64" customWidth="1"/>
    <col min="11" max="11" width="18" style="64" customWidth="1"/>
    <col min="12" max="12" width="24.19921875" style="471" customWidth="1"/>
    <col min="13" max="60" width="5.69921875" style="64" customWidth="1"/>
    <col min="61" max="61" width="23.296875" style="63" customWidth="1"/>
    <col min="62" max="62" width="46.796875" style="63" customWidth="1"/>
    <col min="63" max="63" width="49.796875" style="445" customWidth="1"/>
    <col min="64" max="64" width="22.296875" style="4" customWidth="1"/>
    <col min="65" max="65" width="19.296875" style="1" customWidth="1"/>
    <col min="66" max="96" width="12" style="1"/>
    <col min="97" max="16384" width="12" style="63"/>
  </cols>
  <sheetData>
    <row r="1" spans="1:96" ht="7.5" customHeight="1" thickBot="1">
      <c r="B1" s="1"/>
      <c r="C1" s="1"/>
      <c r="D1" s="444"/>
      <c r="E1" s="1"/>
      <c r="F1" s="1"/>
      <c r="G1" s="1"/>
      <c r="H1" s="2"/>
      <c r="I1" s="2"/>
      <c r="J1" s="2"/>
      <c r="K1" s="2"/>
      <c r="L1" s="46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
      <c r="BJ1" s="1"/>
      <c r="BK1" s="444"/>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row>
    <row r="2" spans="1:96" ht="21.75" customHeight="1">
      <c r="B2" s="472"/>
      <c r="C2" s="436"/>
      <c r="D2" s="563" t="s">
        <v>318</v>
      </c>
      <c r="E2" s="563"/>
      <c r="F2" s="563"/>
      <c r="G2" s="654"/>
      <c r="H2" s="570" t="s">
        <v>0</v>
      </c>
      <c r="I2" s="505"/>
      <c r="J2" s="442"/>
      <c r="K2" s="442"/>
      <c r="L2" s="469"/>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510"/>
      <c r="BJ2" s="510"/>
      <c r="BK2" s="511"/>
      <c r="BM2" s="63"/>
      <c r="BN2" s="63"/>
      <c r="BO2" s="63"/>
      <c r="BP2" s="63"/>
      <c r="BQ2" s="63"/>
      <c r="BR2" s="63"/>
      <c r="BS2" s="63"/>
      <c r="BT2" s="63"/>
      <c r="BU2" s="63"/>
      <c r="BV2" s="63"/>
      <c r="BW2" s="63"/>
      <c r="BX2" s="63"/>
      <c r="BY2" s="63"/>
      <c r="BZ2" s="63"/>
      <c r="CA2" s="63"/>
      <c r="CB2" s="63"/>
      <c r="CC2" s="63"/>
      <c r="CD2" s="63"/>
      <c r="CE2" s="63"/>
      <c r="CF2" s="439"/>
      <c r="CG2" s="63"/>
      <c r="CH2" s="63"/>
      <c r="CI2" s="63"/>
      <c r="CJ2" s="63"/>
      <c r="CK2" s="63"/>
      <c r="CL2" s="63"/>
      <c r="CM2" s="63"/>
      <c r="CN2" s="63"/>
      <c r="CO2" s="63"/>
      <c r="CP2" s="63"/>
      <c r="CQ2" s="63"/>
      <c r="CR2" s="63"/>
    </row>
    <row r="3" spans="1:96" ht="15" customHeight="1" thickBot="1">
      <c r="B3" s="473"/>
      <c r="C3" s="437"/>
      <c r="D3" s="655"/>
      <c r="E3" s="655"/>
      <c r="F3" s="655"/>
      <c r="G3" s="656"/>
      <c r="H3" s="571"/>
      <c r="I3" s="506"/>
      <c r="J3" s="20"/>
      <c r="K3" s="20"/>
      <c r="L3" s="47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7"/>
      <c r="BJ3" s="17"/>
      <c r="BK3" s="512"/>
      <c r="BM3" s="63"/>
      <c r="BN3" s="63"/>
      <c r="BO3" s="63"/>
      <c r="BP3" s="63"/>
      <c r="BQ3" s="63"/>
      <c r="BR3" s="63"/>
      <c r="BS3" s="63"/>
      <c r="BT3" s="63"/>
      <c r="BU3" s="63"/>
      <c r="BV3" s="63"/>
      <c r="BW3" s="63"/>
      <c r="BX3" s="63"/>
      <c r="BY3" s="63"/>
      <c r="BZ3" s="63"/>
      <c r="CA3" s="63"/>
      <c r="CB3" s="63"/>
      <c r="CC3" s="63"/>
      <c r="CD3" s="63"/>
      <c r="CE3" s="63"/>
      <c r="CF3" s="440"/>
      <c r="CG3" s="63"/>
      <c r="CH3" s="63"/>
      <c r="CI3" s="63"/>
      <c r="CJ3" s="63"/>
      <c r="CK3" s="63"/>
      <c r="CL3" s="63"/>
      <c r="CM3" s="63"/>
      <c r="CN3" s="63"/>
      <c r="CO3" s="63"/>
      <c r="CP3" s="63"/>
      <c r="CQ3" s="63"/>
      <c r="CR3" s="63"/>
    </row>
    <row r="4" spans="1:96" ht="25.5" customHeight="1" thickBot="1">
      <c r="B4" s="473"/>
      <c r="C4" s="437"/>
      <c r="D4" s="655"/>
      <c r="E4" s="655"/>
      <c r="F4" s="655"/>
      <c r="G4" s="656"/>
      <c r="H4" s="503" t="s">
        <v>1</v>
      </c>
      <c r="I4" s="506"/>
      <c r="J4" s="20"/>
      <c r="K4" s="20"/>
      <c r="L4" s="47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17"/>
      <c r="BJ4" s="17"/>
      <c r="BK4" s="512"/>
      <c r="BM4" s="63"/>
      <c r="BN4" s="63"/>
      <c r="BO4" s="63"/>
      <c r="BP4" s="63"/>
      <c r="BQ4" s="63"/>
      <c r="BR4" s="63"/>
      <c r="BS4" s="63"/>
      <c r="BT4" s="63"/>
      <c r="BU4" s="63"/>
      <c r="BV4" s="63"/>
      <c r="BW4" s="63"/>
      <c r="BX4" s="63"/>
      <c r="BY4" s="63"/>
      <c r="BZ4" s="63"/>
      <c r="CA4" s="63"/>
      <c r="CB4" s="63"/>
      <c r="CC4" s="63"/>
      <c r="CD4" s="63"/>
      <c r="CE4" s="63"/>
      <c r="CF4" s="441"/>
      <c r="CG4" s="63"/>
      <c r="CH4" s="63"/>
      <c r="CI4" s="63"/>
      <c r="CJ4" s="63"/>
      <c r="CK4" s="63"/>
      <c r="CL4" s="63"/>
      <c r="CM4" s="63"/>
      <c r="CN4" s="63"/>
      <c r="CO4" s="63"/>
      <c r="CP4" s="63"/>
      <c r="CQ4" s="63"/>
      <c r="CR4" s="63"/>
    </row>
    <row r="5" spans="1:96" ht="25.5" customHeight="1" thickBot="1">
      <c r="B5" s="473"/>
      <c r="C5" s="437"/>
      <c r="D5" s="655"/>
      <c r="E5" s="655"/>
      <c r="F5" s="655"/>
      <c r="G5" s="656"/>
      <c r="H5" s="503" t="s">
        <v>342</v>
      </c>
      <c r="I5" s="506"/>
      <c r="J5" s="20"/>
      <c r="K5" s="20"/>
      <c r="L5" s="47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17"/>
      <c r="BJ5" s="17"/>
      <c r="BK5" s="512"/>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row>
    <row r="6" spans="1:96" ht="39" customHeight="1" thickBot="1">
      <c r="B6" s="475"/>
      <c r="C6" s="438"/>
      <c r="D6" s="657"/>
      <c r="E6" s="657"/>
      <c r="F6" s="657"/>
      <c r="G6" s="658"/>
      <c r="H6" s="503" t="s">
        <v>354</v>
      </c>
      <c r="I6" s="506"/>
      <c r="J6" s="20"/>
      <c r="K6" s="20"/>
      <c r="L6" s="47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17"/>
      <c r="BJ6" s="17"/>
      <c r="BK6" s="512"/>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row>
    <row r="7" spans="1:96" ht="32.25" customHeight="1">
      <c r="B7" s="473"/>
      <c r="C7" s="17"/>
      <c r="D7" s="17"/>
      <c r="E7" s="17"/>
      <c r="F7" s="17"/>
      <c r="G7" s="20"/>
      <c r="H7" s="20"/>
      <c r="I7" s="20"/>
      <c r="J7" s="20"/>
      <c r="K7" s="20"/>
      <c r="L7" s="47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17"/>
      <c r="BJ7" s="17"/>
      <c r="BK7" s="512"/>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row>
    <row r="8" spans="1:96" s="17" customFormat="1" ht="21.75" customHeight="1">
      <c r="A8" s="435"/>
      <c r="B8" s="443" t="s">
        <v>2</v>
      </c>
      <c r="C8" s="9"/>
      <c r="D8" s="11"/>
      <c r="G8" s="13"/>
      <c r="H8" s="13"/>
      <c r="I8" s="13"/>
      <c r="J8" s="14"/>
      <c r="K8" s="14"/>
      <c r="L8" s="15"/>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513"/>
      <c r="BL8" s="16"/>
    </row>
    <row r="9" spans="1:96" s="17" customFormat="1" ht="7.5" customHeight="1">
      <c r="A9" s="435"/>
      <c r="B9" s="443"/>
      <c r="C9" s="9"/>
      <c r="G9" s="18"/>
      <c r="H9" s="18"/>
      <c r="I9" s="18"/>
      <c r="J9" s="14"/>
      <c r="K9" s="14"/>
      <c r="L9" s="15"/>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513"/>
      <c r="BL9" s="16"/>
    </row>
    <row r="10" spans="1:96" s="17" customFormat="1" ht="21.75" customHeight="1">
      <c r="A10" s="435"/>
      <c r="B10" s="443" t="s">
        <v>4</v>
      </c>
      <c r="C10" s="9"/>
      <c r="D10" s="19"/>
      <c r="G10" s="18"/>
      <c r="H10" s="18"/>
      <c r="I10" s="18"/>
      <c r="J10" s="14"/>
      <c r="K10" s="14"/>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513"/>
      <c r="BL10" s="16"/>
    </row>
    <row r="11" spans="1:96" s="17" customFormat="1" ht="21.75" customHeight="1">
      <c r="A11" s="435"/>
      <c r="B11" s="474"/>
      <c r="C11" s="14"/>
      <c r="D11" s="14"/>
      <c r="G11" s="14"/>
      <c r="H11" s="14"/>
      <c r="I11" s="14"/>
      <c r="J11" s="14"/>
      <c r="K11" s="14"/>
      <c r="L11" s="15"/>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513"/>
      <c r="BL11" s="16"/>
    </row>
    <row r="12" spans="1:96" s="17" customFormat="1" ht="21.75" customHeight="1">
      <c r="A12" s="435"/>
      <c r="B12" s="443"/>
      <c r="C12" s="14"/>
      <c r="D12" s="14"/>
      <c r="E12" s="14"/>
      <c r="F12" s="14"/>
      <c r="G12" s="14"/>
      <c r="H12" s="14"/>
      <c r="I12" s="14"/>
      <c r="J12" s="14"/>
      <c r="K12" s="14"/>
      <c r="L12" s="15"/>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513"/>
      <c r="BL12" s="16"/>
    </row>
    <row r="13" spans="1:96" s="17" customFormat="1" ht="21.75" customHeight="1">
      <c r="A13" s="435"/>
      <c r="B13" s="640" t="s">
        <v>317</v>
      </c>
      <c r="C13" s="640"/>
      <c r="D13" s="659"/>
      <c r="E13" s="659"/>
      <c r="F13" s="659"/>
      <c r="G13" s="659"/>
      <c r="H13" s="659"/>
      <c r="I13" s="659"/>
      <c r="J13" s="659"/>
      <c r="K13" s="659"/>
      <c r="L13" s="659"/>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513"/>
      <c r="BL13" s="16"/>
    </row>
    <row r="14" spans="1:96" s="17" customFormat="1" ht="21.75" customHeight="1">
      <c r="A14" s="435"/>
      <c r="B14" s="640" t="s">
        <v>7</v>
      </c>
      <c r="C14" s="640"/>
      <c r="D14" s="659"/>
      <c r="E14" s="659"/>
      <c r="F14" s="659"/>
      <c r="G14" s="659"/>
      <c r="H14" s="659"/>
      <c r="I14" s="659"/>
      <c r="J14" s="659"/>
      <c r="K14" s="659"/>
      <c r="L14" s="659"/>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513"/>
      <c r="BL14" s="16"/>
    </row>
    <row r="15" spans="1:96" s="17" customFormat="1" ht="21.75" customHeight="1">
      <c r="A15" s="435"/>
      <c r="B15" s="640" t="s">
        <v>339</v>
      </c>
      <c r="C15" s="640"/>
      <c r="D15" s="659"/>
      <c r="E15" s="659"/>
      <c r="F15" s="659"/>
      <c r="G15" s="659"/>
      <c r="H15" s="659"/>
      <c r="I15" s="659"/>
      <c r="J15" s="659"/>
      <c r="K15" s="659"/>
      <c r="L15" s="659"/>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513"/>
      <c r="BL15" s="16"/>
    </row>
    <row r="16" spans="1:96" s="17" customFormat="1" ht="49.5" customHeight="1">
      <c r="A16" s="435"/>
      <c r="B16" s="640" t="s">
        <v>336</v>
      </c>
      <c r="C16" s="640"/>
      <c r="D16" s="476" t="s">
        <v>9</v>
      </c>
      <c r="E16" s="653" t="s">
        <v>351</v>
      </c>
      <c r="F16" s="653"/>
      <c r="G16" s="653"/>
      <c r="H16" s="641" t="s">
        <v>331</v>
      </c>
      <c r="I16" s="642"/>
      <c r="J16" s="643"/>
      <c r="K16" s="665" t="s">
        <v>341</v>
      </c>
      <c r="L16" s="666"/>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513"/>
      <c r="BL16" s="16"/>
    </row>
    <row r="17" spans="1:96" s="17" customFormat="1" ht="21.75" customHeight="1">
      <c r="A17" s="435"/>
      <c r="B17" s="640"/>
      <c r="C17" s="640"/>
      <c r="D17" s="639"/>
      <c r="E17" s="647"/>
      <c r="F17" s="648"/>
      <c r="G17" s="649"/>
      <c r="H17" s="644"/>
      <c r="I17" s="645"/>
      <c r="J17" s="646"/>
      <c r="K17" s="667"/>
      <c r="L17" s="668"/>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513"/>
      <c r="BL17" s="16"/>
    </row>
    <row r="18" spans="1:96" s="17" customFormat="1" ht="43" customHeight="1">
      <c r="A18" s="435"/>
      <c r="B18" s="640"/>
      <c r="C18" s="640"/>
      <c r="D18" s="639"/>
      <c r="E18" s="647"/>
      <c r="F18" s="648"/>
      <c r="G18" s="649"/>
      <c r="H18" s="647"/>
      <c r="I18" s="648"/>
      <c r="J18" s="649"/>
      <c r="K18" s="667"/>
      <c r="L18" s="66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513"/>
      <c r="BL18" s="16"/>
    </row>
    <row r="19" spans="1:96" s="17" customFormat="1" ht="33" customHeight="1">
      <c r="A19" s="435"/>
      <c r="B19" s="640"/>
      <c r="C19" s="640"/>
      <c r="D19" s="639"/>
      <c r="E19" s="647"/>
      <c r="F19" s="648"/>
      <c r="G19" s="649"/>
      <c r="H19" s="647"/>
      <c r="I19" s="648"/>
      <c r="J19" s="649"/>
      <c r="K19" s="667"/>
      <c r="L19" s="668"/>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513"/>
      <c r="BL19" s="16"/>
    </row>
    <row r="20" spans="1:96" s="17" customFormat="1" ht="25.5" customHeight="1">
      <c r="A20" s="435"/>
      <c r="B20" s="640"/>
      <c r="C20" s="640"/>
      <c r="D20" s="639"/>
      <c r="E20" s="647"/>
      <c r="F20" s="648"/>
      <c r="G20" s="649"/>
      <c r="H20" s="647"/>
      <c r="I20" s="648"/>
      <c r="J20" s="649"/>
      <c r="K20" s="667"/>
      <c r="L20" s="668"/>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513"/>
      <c r="BL20" s="16"/>
    </row>
    <row r="21" spans="1:96" s="17" customFormat="1" ht="30.65" customHeight="1">
      <c r="A21" s="435"/>
      <c r="B21" s="640"/>
      <c r="C21" s="640"/>
      <c r="D21" s="639"/>
      <c r="E21" s="647"/>
      <c r="F21" s="648"/>
      <c r="G21" s="649"/>
      <c r="H21" s="647"/>
      <c r="I21" s="648"/>
      <c r="J21" s="649"/>
      <c r="K21" s="667"/>
      <c r="L21" s="668"/>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513"/>
      <c r="BL21" s="16"/>
    </row>
    <row r="22" spans="1:96" s="17" customFormat="1" ht="39" customHeight="1" thickBot="1">
      <c r="A22" s="435"/>
      <c r="B22" s="640"/>
      <c r="C22" s="640"/>
      <c r="D22" s="639"/>
      <c r="E22" s="650"/>
      <c r="F22" s="651"/>
      <c r="G22" s="652"/>
      <c r="H22" s="650"/>
      <c r="I22" s="651"/>
      <c r="J22" s="652"/>
      <c r="K22" s="669"/>
      <c r="L22" s="670"/>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513"/>
      <c r="BL22" s="16"/>
    </row>
    <row r="23" spans="1:96" ht="26.15" customHeight="1" thickBot="1">
      <c r="B23" s="663" t="s">
        <v>6</v>
      </c>
      <c r="C23" s="663" t="s">
        <v>343</v>
      </c>
      <c r="D23" s="671" t="s">
        <v>340</v>
      </c>
      <c r="E23" s="663" t="s">
        <v>12</v>
      </c>
      <c r="F23" s="664" t="s">
        <v>352</v>
      </c>
      <c r="G23" s="663" t="s">
        <v>9</v>
      </c>
      <c r="H23" s="663" t="s">
        <v>331</v>
      </c>
      <c r="I23" s="663" t="s">
        <v>341</v>
      </c>
      <c r="J23" s="663" t="s">
        <v>13</v>
      </c>
      <c r="K23" s="663" t="s">
        <v>68</v>
      </c>
      <c r="L23" s="676" t="s">
        <v>14</v>
      </c>
      <c r="M23" s="678" t="s">
        <v>15</v>
      </c>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80"/>
      <c r="BI23" s="681" t="s">
        <v>17</v>
      </c>
      <c r="BJ23" s="675" t="s">
        <v>338</v>
      </c>
      <c r="BK23" s="675" t="s">
        <v>18</v>
      </c>
      <c r="BL23" s="21"/>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row>
    <row r="24" spans="1:96" ht="25" customHeight="1">
      <c r="B24" s="663"/>
      <c r="C24" s="663"/>
      <c r="D24" s="672"/>
      <c r="E24" s="663"/>
      <c r="F24" s="673"/>
      <c r="G24" s="663"/>
      <c r="H24" s="663"/>
      <c r="I24" s="663"/>
      <c r="J24" s="663"/>
      <c r="K24" s="663"/>
      <c r="L24" s="676"/>
      <c r="M24" s="660" t="s">
        <v>319</v>
      </c>
      <c r="N24" s="661"/>
      <c r="O24" s="661"/>
      <c r="P24" s="662"/>
      <c r="Q24" s="661" t="s">
        <v>320</v>
      </c>
      <c r="R24" s="661"/>
      <c r="S24" s="661"/>
      <c r="T24" s="661"/>
      <c r="U24" s="660" t="s">
        <v>321</v>
      </c>
      <c r="V24" s="661"/>
      <c r="W24" s="661"/>
      <c r="X24" s="662"/>
      <c r="Y24" s="661" t="s">
        <v>322</v>
      </c>
      <c r="Z24" s="661"/>
      <c r="AA24" s="661"/>
      <c r="AB24" s="661"/>
      <c r="AC24" s="660" t="s">
        <v>323</v>
      </c>
      <c r="AD24" s="661"/>
      <c r="AE24" s="661"/>
      <c r="AF24" s="662"/>
      <c r="AG24" s="661" t="s">
        <v>324</v>
      </c>
      <c r="AH24" s="661"/>
      <c r="AI24" s="661"/>
      <c r="AJ24" s="661"/>
      <c r="AK24" s="660" t="s">
        <v>325</v>
      </c>
      <c r="AL24" s="661"/>
      <c r="AM24" s="661"/>
      <c r="AN24" s="662"/>
      <c r="AO24" s="661" t="s">
        <v>326</v>
      </c>
      <c r="AP24" s="661"/>
      <c r="AQ24" s="661"/>
      <c r="AR24" s="661"/>
      <c r="AS24" s="660" t="s">
        <v>330</v>
      </c>
      <c r="AT24" s="661"/>
      <c r="AU24" s="661"/>
      <c r="AV24" s="662"/>
      <c r="AW24" s="661" t="s">
        <v>327</v>
      </c>
      <c r="AX24" s="661"/>
      <c r="AY24" s="661"/>
      <c r="AZ24" s="661"/>
      <c r="BA24" s="660" t="s">
        <v>328</v>
      </c>
      <c r="BB24" s="661"/>
      <c r="BC24" s="661"/>
      <c r="BD24" s="662"/>
      <c r="BE24" s="661" t="s">
        <v>329</v>
      </c>
      <c r="BF24" s="661"/>
      <c r="BG24" s="661"/>
      <c r="BH24" s="662"/>
      <c r="BI24" s="681"/>
      <c r="BJ24" s="675"/>
      <c r="BK24" s="675"/>
      <c r="BL24" s="21"/>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row>
    <row r="25" spans="1:96" ht="25" customHeight="1" thickBot="1">
      <c r="B25" s="663"/>
      <c r="C25" s="664"/>
      <c r="D25" s="672"/>
      <c r="E25" s="664"/>
      <c r="F25" s="674"/>
      <c r="G25" s="664"/>
      <c r="H25" s="664"/>
      <c r="I25" s="664"/>
      <c r="J25" s="664"/>
      <c r="K25" s="664"/>
      <c r="L25" s="677"/>
      <c r="M25" s="484" t="s">
        <v>332</v>
      </c>
      <c r="N25" s="485" t="s">
        <v>333</v>
      </c>
      <c r="O25" s="485" t="s">
        <v>334</v>
      </c>
      <c r="P25" s="486" t="s">
        <v>335</v>
      </c>
      <c r="Q25" s="487" t="s">
        <v>332</v>
      </c>
      <c r="R25" s="485" t="s">
        <v>333</v>
      </c>
      <c r="S25" s="485" t="s">
        <v>334</v>
      </c>
      <c r="T25" s="485" t="s">
        <v>335</v>
      </c>
      <c r="U25" s="484" t="s">
        <v>332</v>
      </c>
      <c r="V25" s="485" t="s">
        <v>333</v>
      </c>
      <c r="W25" s="485" t="s">
        <v>334</v>
      </c>
      <c r="X25" s="486" t="s">
        <v>335</v>
      </c>
      <c r="Y25" s="487" t="s">
        <v>332</v>
      </c>
      <c r="Z25" s="485" t="s">
        <v>333</v>
      </c>
      <c r="AA25" s="485" t="s">
        <v>334</v>
      </c>
      <c r="AB25" s="485" t="s">
        <v>335</v>
      </c>
      <c r="AC25" s="484" t="s">
        <v>332</v>
      </c>
      <c r="AD25" s="485" t="s">
        <v>333</v>
      </c>
      <c r="AE25" s="485" t="s">
        <v>334</v>
      </c>
      <c r="AF25" s="486" t="s">
        <v>335</v>
      </c>
      <c r="AG25" s="487" t="s">
        <v>332</v>
      </c>
      <c r="AH25" s="485" t="s">
        <v>333</v>
      </c>
      <c r="AI25" s="485" t="s">
        <v>334</v>
      </c>
      <c r="AJ25" s="485" t="s">
        <v>335</v>
      </c>
      <c r="AK25" s="484" t="s">
        <v>332</v>
      </c>
      <c r="AL25" s="485" t="s">
        <v>333</v>
      </c>
      <c r="AM25" s="485" t="s">
        <v>334</v>
      </c>
      <c r="AN25" s="486" t="s">
        <v>335</v>
      </c>
      <c r="AO25" s="487" t="s">
        <v>332</v>
      </c>
      <c r="AP25" s="485" t="s">
        <v>333</v>
      </c>
      <c r="AQ25" s="485" t="s">
        <v>334</v>
      </c>
      <c r="AR25" s="485" t="s">
        <v>335</v>
      </c>
      <c r="AS25" s="484" t="s">
        <v>332</v>
      </c>
      <c r="AT25" s="485" t="s">
        <v>333</v>
      </c>
      <c r="AU25" s="485" t="s">
        <v>334</v>
      </c>
      <c r="AV25" s="486" t="s">
        <v>335</v>
      </c>
      <c r="AW25" s="487" t="s">
        <v>332</v>
      </c>
      <c r="AX25" s="485" t="s">
        <v>333</v>
      </c>
      <c r="AY25" s="485" t="s">
        <v>334</v>
      </c>
      <c r="AZ25" s="485" t="s">
        <v>335</v>
      </c>
      <c r="BA25" s="484" t="s">
        <v>332</v>
      </c>
      <c r="BB25" s="485" t="s">
        <v>333</v>
      </c>
      <c r="BC25" s="485" t="s">
        <v>334</v>
      </c>
      <c r="BD25" s="486" t="s">
        <v>335</v>
      </c>
      <c r="BE25" s="487" t="s">
        <v>332</v>
      </c>
      <c r="BF25" s="485" t="s">
        <v>333</v>
      </c>
      <c r="BG25" s="485" t="s">
        <v>334</v>
      </c>
      <c r="BH25" s="486" t="s">
        <v>335</v>
      </c>
      <c r="BI25" s="681"/>
      <c r="BJ25" s="675"/>
      <c r="BK25" s="675"/>
      <c r="BL25" s="21"/>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row>
    <row r="26" spans="1:96" ht="27.65" customHeight="1">
      <c r="B26" s="502"/>
      <c r="C26" s="499"/>
      <c r="D26" s="501"/>
      <c r="E26" s="451"/>
      <c r="F26" s="451"/>
      <c r="G26" s="457"/>
      <c r="H26" s="452"/>
      <c r="I26" s="452"/>
      <c r="J26" s="462"/>
      <c r="K26" s="508"/>
      <c r="L26" s="477"/>
      <c r="M26" s="488"/>
      <c r="N26" s="489"/>
      <c r="O26" s="489"/>
      <c r="P26" s="490"/>
      <c r="Q26" s="491"/>
      <c r="R26" s="489"/>
      <c r="S26" s="489"/>
      <c r="T26" s="492"/>
      <c r="U26" s="488"/>
      <c r="V26" s="489"/>
      <c r="W26" s="489"/>
      <c r="X26" s="490"/>
      <c r="Y26" s="491"/>
      <c r="Z26" s="489"/>
      <c r="AA26" s="489"/>
      <c r="AB26" s="492"/>
      <c r="AC26" s="488"/>
      <c r="AD26" s="489"/>
      <c r="AE26" s="489"/>
      <c r="AF26" s="490"/>
      <c r="AG26" s="491"/>
      <c r="AH26" s="489"/>
      <c r="AI26" s="489"/>
      <c r="AJ26" s="492"/>
      <c r="AK26" s="488"/>
      <c r="AL26" s="489"/>
      <c r="AM26" s="489"/>
      <c r="AN26" s="490"/>
      <c r="AO26" s="491"/>
      <c r="AP26" s="489"/>
      <c r="AQ26" s="489"/>
      <c r="AR26" s="492"/>
      <c r="AS26" s="488"/>
      <c r="AT26" s="489"/>
      <c r="AU26" s="489"/>
      <c r="AV26" s="490"/>
      <c r="AW26" s="491"/>
      <c r="AX26" s="489"/>
      <c r="AY26" s="489"/>
      <c r="AZ26" s="492"/>
      <c r="BA26" s="488"/>
      <c r="BB26" s="489"/>
      <c r="BC26" s="489"/>
      <c r="BD26" s="490"/>
      <c r="BE26" s="491"/>
      <c r="BF26" s="489"/>
      <c r="BG26" s="489"/>
      <c r="BH26" s="490"/>
      <c r="BI26" s="527" t="str">
        <f>IFERROR((SUM(M26:BH26))/(COUNTIF(M26:BH26,"0")+SUM(M26:BH26)),"")</f>
        <v/>
      </c>
      <c r="BJ26" s="447"/>
      <c r="BK26" s="446"/>
      <c r="BL26" s="21"/>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row>
    <row r="27" spans="1:96" ht="27.65" customHeight="1">
      <c r="B27" s="502"/>
      <c r="C27" s="499"/>
      <c r="D27" s="501"/>
      <c r="E27" s="451"/>
      <c r="F27" s="451"/>
      <c r="G27" s="453"/>
      <c r="H27" s="454"/>
      <c r="I27" s="454"/>
      <c r="J27" s="462"/>
      <c r="K27" s="508"/>
      <c r="L27" s="477"/>
      <c r="M27" s="481"/>
      <c r="N27" s="450"/>
      <c r="O27" s="450"/>
      <c r="P27" s="482"/>
      <c r="Q27" s="480"/>
      <c r="R27" s="450"/>
      <c r="S27" s="450"/>
      <c r="T27" s="483"/>
      <c r="U27" s="481"/>
      <c r="V27" s="450"/>
      <c r="W27" s="450"/>
      <c r="X27" s="482"/>
      <c r="Y27" s="480"/>
      <c r="Z27" s="450"/>
      <c r="AA27" s="450"/>
      <c r="AB27" s="483"/>
      <c r="AC27" s="481"/>
      <c r="AD27" s="450"/>
      <c r="AE27" s="450"/>
      <c r="AF27" s="482"/>
      <c r="AG27" s="480"/>
      <c r="AH27" s="450"/>
      <c r="AI27" s="450"/>
      <c r="AJ27" s="483"/>
      <c r="AK27" s="481"/>
      <c r="AL27" s="450"/>
      <c r="AM27" s="450"/>
      <c r="AN27" s="482"/>
      <c r="AO27" s="480"/>
      <c r="AP27" s="450"/>
      <c r="AQ27" s="450"/>
      <c r="AR27" s="483"/>
      <c r="AS27" s="481"/>
      <c r="AT27" s="450"/>
      <c r="AU27" s="450"/>
      <c r="AV27" s="482"/>
      <c r="AW27" s="480"/>
      <c r="AX27" s="450"/>
      <c r="AY27" s="450"/>
      <c r="AZ27" s="483"/>
      <c r="BA27" s="481"/>
      <c r="BB27" s="450"/>
      <c r="BC27" s="450"/>
      <c r="BD27" s="482"/>
      <c r="BE27" s="480"/>
      <c r="BF27" s="450"/>
      <c r="BG27" s="450"/>
      <c r="BH27" s="482"/>
      <c r="BI27" s="527" t="str">
        <f t="shared" ref="BI27:BI35" si="0">IFERROR((SUM(M27:BH27))/(COUNTIF(M27:BH27,"0")+SUM(M27:BH27)),"")</f>
        <v/>
      </c>
      <c r="BJ27" s="447"/>
      <c r="BK27" s="446"/>
      <c r="BL27" s="21"/>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row>
    <row r="28" spans="1:96" ht="27.65" customHeight="1">
      <c r="B28" s="502"/>
      <c r="C28" s="499"/>
      <c r="D28" s="501"/>
      <c r="E28" s="455"/>
      <c r="F28" s="455"/>
      <c r="G28" s="456"/>
      <c r="H28" s="454"/>
      <c r="I28" s="454"/>
      <c r="J28" s="466"/>
      <c r="K28" s="508"/>
      <c r="L28" s="477"/>
      <c r="M28" s="481"/>
      <c r="N28" s="450"/>
      <c r="O28" s="450"/>
      <c r="P28" s="482"/>
      <c r="Q28" s="480"/>
      <c r="R28" s="450"/>
      <c r="S28" s="450"/>
      <c r="T28" s="483"/>
      <c r="U28" s="481"/>
      <c r="V28" s="450"/>
      <c r="W28" s="450"/>
      <c r="X28" s="482"/>
      <c r="Y28" s="480"/>
      <c r="Z28" s="450"/>
      <c r="AA28" s="450"/>
      <c r="AB28" s="483"/>
      <c r="AC28" s="481"/>
      <c r="AD28" s="450"/>
      <c r="AE28" s="450"/>
      <c r="AF28" s="482"/>
      <c r="AG28" s="480"/>
      <c r="AH28" s="450"/>
      <c r="AI28" s="450"/>
      <c r="AJ28" s="483"/>
      <c r="AK28" s="481"/>
      <c r="AL28" s="450"/>
      <c r="AM28" s="450"/>
      <c r="AN28" s="482"/>
      <c r="AO28" s="480"/>
      <c r="AP28" s="450"/>
      <c r="AQ28" s="450"/>
      <c r="AR28" s="483"/>
      <c r="AS28" s="481"/>
      <c r="AT28" s="450"/>
      <c r="AU28" s="450"/>
      <c r="AV28" s="482"/>
      <c r="AW28" s="480"/>
      <c r="AX28" s="450"/>
      <c r="AY28" s="450"/>
      <c r="AZ28" s="483"/>
      <c r="BA28" s="481"/>
      <c r="BB28" s="450"/>
      <c r="BC28" s="450"/>
      <c r="BD28" s="482"/>
      <c r="BE28" s="480"/>
      <c r="BF28" s="450"/>
      <c r="BG28" s="450"/>
      <c r="BH28" s="482"/>
      <c r="BI28" s="527" t="str">
        <f t="shared" si="0"/>
        <v/>
      </c>
      <c r="BJ28" s="447"/>
      <c r="BK28" s="446"/>
      <c r="BL28" s="21"/>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row>
    <row r="29" spans="1:96" ht="27.65" customHeight="1">
      <c r="B29" s="502"/>
      <c r="C29" s="499"/>
      <c r="D29" s="501"/>
      <c r="E29" s="455"/>
      <c r="F29" s="455"/>
      <c r="G29" s="457"/>
      <c r="H29" s="458"/>
      <c r="I29" s="458"/>
      <c r="J29" s="462"/>
      <c r="K29" s="508"/>
      <c r="L29" s="477"/>
      <c r="M29" s="481"/>
      <c r="N29" s="450"/>
      <c r="O29" s="450"/>
      <c r="P29" s="482"/>
      <c r="Q29" s="480"/>
      <c r="R29" s="450"/>
      <c r="S29" s="450"/>
      <c r="T29" s="483"/>
      <c r="U29" s="481"/>
      <c r="V29" s="450"/>
      <c r="W29" s="450"/>
      <c r="X29" s="482"/>
      <c r="Y29" s="480"/>
      <c r="Z29" s="450"/>
      <c r="AA29" s="450"/>
      <c r="AB29" s="483"/>
      <c r="AC29" s="481"/>
      <c r="AD29" s="450"/>
      <c r="AE29" s="450"/>
      <c r="AF29" s="482"/>
      <c r="AG29" s="480"/>
      <c r="AH29" s="450"/>
      <c r="AI29" s="450"/>
      <c r="AJ29" s="483"/>
      <c r="AK29" s="481"/>
      <c r="AL29" s="450"/>
      <c r="AM29" s="450"/>
      <c r="AN29" s="482"/>
      <c r="AO29" s="480"/>
      <c r="AP29" s="450"/>
      <c r="AQ29" s="450"/>
      <c r="AR29" s="483"/>
      <c r="AS29" s="481"/>
      <c r="AT29" s="450"/>
      <c r="AU29" s="450"/>
      <c r="AV29" s="482"/>
      <c r="AW29" s="480"/>
      <c r="AX29" s="450"/>
      <c r="AY29" s="450"/>
      <c r="AZ29" s="483"/>
      <c r="BA29" s="481"/>
      <c r="BB29" s="450"/>
      <c r="BC29" s="450"/>
      <c r="BD29" s="482"/>
      <c r="BE29" s="480"/>
      <c r="BF29" s="450"/>
      <c r="BG29" s="450"/>
      <c r="BH29" s="482"/>
      <c r="BI29" s="527" t="str">
        <f t="shared" si="0"/>
        <v/>
      </c>
      <c r="BJ29" s="447"/>
      <c r="BK29" s="446"/>
      <c r="BL29" s="21"/>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row>
    <row r="30" spans="1:96" ht="27.65" customHeight="1">
      <c r="B30" s="502"/>
      <c r="C30" s="499"/>
      <c r="D30" s="501"/>
      <c r="E30" s="459"/>
      <c r="F30" s="459"/>
      <c r="G30" s="460"/>
      <c r="H30" s="461"/>
      <c r="I30" s="461"/>
      <c r="J30" s="467"/>
      <c r="K30" s="508"/>
      <c r="L30" s="478"/>
      <c r="M30" s="481"/>
      <c r="N30" s="450"/>
      <c r="O30" s="450"/>
      <c r="P30" s="482"/>
      <c r="Q30" s="480"/>
      <c r="R30" s="450"/>
      <c r="S30" s="450"/>
      <c r="T30" s="483"/>
      <c r="U30" s="481"/>
      <c r="V30" s="450"/>
      <c r="W30" s="450"/>
      <c r="X30" s="482"/>
      <c r="Y30" s="480"/>
      <c r="Z30" s="450"/>
      <c r="AA30" s="450"/>
      <c r="AB30" s="483"/>
      <c r="AC30" s="481"/>
      <c r="AD30" s="450"/>
      <c r="AE30" s="450"/>
      <c r="AF30" s="482"/>
      <c r="AG30" s="480"/>
      <c r="AH30" s="450"/>
      <c r="AI30" s="450"/>
      <c r="AJ30" s="483"/>
      <c r="AK30" s="481"/>
      <c r="AL30" s="450"/>
      <c r="AM30" s="450"/>
      <c r="AN30" s="482"/>
      <c r="AO30" s="480"/>
      <c r="AP30" s="450"/>
      <c r="AQ30" s="450"/>
      <c r="AR30" s="483"/>
      <c r="AS30" s="481"/>
      <c r="AT30" s="450"/>
      <c r="AU30" s="450"/>
      <c r="AV30" s="482"/>
      <c r="AW30" s="480"/>
      <c r="AX30" s="450"/>
      <c r="AY30" s="450"/>
      <c r="AZ30" s="483"/>
      <c r="BA30" s="481"/>
      <c r="BB30" s="450"/>
      <c r="BC30" s="450"/>
      <c r="BD30" s="482"/>
      <c r="BE30" s="480"/>
      <c r="BF30" s="450"/>
      <c r="BG30" s="450"/>
      <c r="BH30" s="482"/>
      <c r="BI30" s="527" t="str">
        <f t="shared" si="0"/>
        <v/>
      </c>
      <c r="BJ30" s="447"/>
      <c r="BK30" s="446"/>
      <c r="BL30" s="21"/>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row>
    <row r="31" spans="1:96" ht="27.65" customHeight="1">
      <c r="B31" s="502"/>
      <c r="C31" s="500"/>
      <c r="D31" s="499"/>
      <c r="E31" s="463"/>
      <c r="F31" s="463"/>
      <c r="G31" s="453"/>
      <c r="H31" s="462"/>
      <c r="I31" s="462"/>
      <c r="J31" s="462"/>
      <c r="K31" s="508"/>
      <c r="L31" s="477"/>
      <c r="M31" s="481"/>
      <c r="N31" s="450"/>
      <c r="O31" s="450"/>
      <c r="P31" s="482"/>
      <c r="Q31" s="480"/>
      <c r="R31" s="450"/>
      <c r="S31" s="450"/>
      <c r="T31" s="483"/>
      <c r="U31" s="481"/>
      <c r="V31" s="450"/>
      <c r="W31" s="450"/>
      <c r="X31" s="482"/>
      <c r="Y31" s="480"/>
      <c r="Z31" s="450"/>
      <c r="AA31" s="450"/>
      <c r="AB31" s="483"/>
      <c r="AC31" s="481"/>
      <c r="AD31" s="450"/>
      <c r="AE31" s="450"/>
      <c r="AF31" s="482"/>
      <c r="AG31" s="480"/>
      <c r="AH31" s="450"/>
      <c r="AI31" s="450"/>
      <c r="AJ31" s="483"/>
      <c r="AK31" s="481"/>
      <c r="AL31" s="450"/>
      <c r="AM31" s="450"/>
      <c r="AN31" s="482"/>
      <c r="AO31" s="480"/>
      <c r="AP31" s="450"/>
      <c r="AQ31" s="450"/>
      <c r="AR31" s="483"/>
      <c r="AS31" s="481"/>
      <c r="AT31" s="450"/>
      <c r="AU31" s="450"/>
      <c r="AV31" s="482"/>
      <c r="AW31" s="480"/>
      <c r="AX31" s="450"/>
      <c r="AY31" s="450"/>
      <c r="AZ31" s="483"/>
      <c r="BA31" s="481"/>
      <c r="BB31" s="450"/>
      <c r="BC31" s="450"/>
      <c r="BD31" s="482"/>
      <c r="BE31" s="480"/>
      <c r="BF31" s="450"/>
      <c r="BG31" s="450"/>
      <c r="BH31" s="482"/>
      <c r="BI31" s="527" t="str">
        <f t="shared" si="0"/>
        <v/>
      </c>
      <c r="BJ31" s="447"/>
      <c r="BK31" s="446"/>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row>
    <row r="32" spans="1:96" ht="27.65" customHeight="1">
      <c r="B32" s="502"/>
      <c r="C32" s="500"/>
      <c r="D32" s="499"/>
      <c r="E32" s="463"/>
      <c r="F32" s="463"/>
      <c r="G32" s="453"/>
      <c r="H32" s="462"/>
      <c r="I32" s="462"/>
      <c r="J32" s="462"/>
      <c r="K32" s="508"/>
      <c r="L32" s="477"/>
      <c r="M32" s="481"/>
      <c r="N32" s="450"/>
      <c r="O32" s="450"/>
      <c r="P32" s="482"/>
      <c r="Q32" s="480"/>
      <c r="R32" s="450"/>
      <c r="S32" s="450"/>
      <c r="T32" s="483"/>
      <c r="U32" s="481"/>
      <c r="V32" s="450"/>
      <c r="W32" s="450"/>
      <c r="X32" s="482"/>
      <c r="Y32" s="480"/>
      <c r="Z32" s="450"/>
      <c r="AA32" s="450"/>
      <c r="AB32" s="483"/>
      <c r="AC32" s="481"/>
      <c r="AD32" s="450"/>
      <c r="AE32" s="450"/>
      <c r="AF32" s="482"/>
      <c r="AG32" s="480"/>
      <c r="AH32" s="450"/>
      <c r="AI32" s="450"/>
      <c r="AJ32" s="483"/>
      <c r="AK32" s="481"/>
      <c r="AL32" s="450"/>
      <c r="AM32" s="450"/>
      <c r="AN32" s="482"/>
      <c r="AO32" s="480"/>
      <c r="AP32" s="450"/>
      <c r="AQ32" s="450"/>
      <c r="AR32" s="483"/>
      <c r="AS32" s="481"/>
      <c r="AT32" s="450"/>
      <c r="AU32" s="450"/>
      <c r="AV32" s="482"/>
      <c r="AW32" s="480"/>
      <c r="AX32" s="450"/>
      <c r="AY32" s="450"/>
      <c r="AZ32" s="483"/>
      <c r="BA32" s="481"/>
      <c r="BB32" s="450"/>
      <c r="BC32" s="450"/>
      <c r="BD32" s="482"/>
      <c r="BE32" s="480"/>
      <c r="BF32" s="450"/>
      <c r="BG32" s="450"/>
      <c r="BH32" s="482"/>
      <c r="BI32" s="527" t="str">
        <f t="shared" si="0"/>
        <v/>
      </c>
      <c r="BJ32" s="447"/>
      <c r="BK32" s="446"/>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row>
    <row r="33" spans="2:96" ht="27.65" customHeight="1">
      <c r="B33" s="502"/>
      <c r="C33" s="500"/>
      <c r="D33" s="499"/>
      <c r="E33" s="463"/>
      <c r="F33" s="463"/>
      <c r="G33" s="453"/>
      <c r="H33" s="454"/>
      <c r="I33" s="454"/>
      <c r="J33" s="498"/>
      <c r="K33" s="508"/>
      <c r="L33" s="477"/>
      <c r="M33" s="481"/>
      <c r="N33" s="450"/>
      <c r="O33" s="450"/>
      <c r="P33" s="482"/>
      <c r="Q33" s="480"/>
      <c r="R33" s="450"/>
      <c r="S33" s="450"/>
      <c r="T33" s="483"/>
      <c r="U33" s="481"/>
      <c r="V33" s="450"/>
      <c r="W33" s="450"/>
      <c r="X33" s="482"/>
      <c r="Y33" s="480"/>
      <c r="Z33" s="450"/>
      <c r="AA33" s="450"/>
      <c r="AB33" s="483"/>
      <c r="AC33" s="481"/>
      <c r="AD33" s="450"/>
      <c r="AE33" s="450"/>
      <c r="AF33" s="482"/>
      <c r="AG33" s="480"/>
      <c r="AH33" s="450"/>
      <c r="AI33" s="450"/>
      <c r="AJ33" s="483"/>
      <c r="AK33" s="481"/>
      <c r="AL33" s="450"/>
      <c r="AM33" s="450"/>
      <c r="AN33" s="482"/>
      <c r="AO33" s="480"/>
      <c r="AP33" s="450"/>
      <c r="AQ33" s="450"/>
      <c r="AR33" s="483"/>
      <c r="AS33" s="481"/>
      <c r="AT33" s="450"/>
      <c r="AU33" s="450"/>
      <c r="AV33" s="482"/>
      <c r="AW33" s="480"/>
      <c r="AX33" s="450"/>
      <c r="AY33" s="450"/>
      <c r="AZ33" s="483"/>
      <c r="BA33" s="481"/>
      <c r="BB33" s="450"/>
      <c r="BC33" s="450"/>
      <c r="BD33" s="482"/>
      <c r="BE33" s="480"/>
      <c r="BF33" s="450"/>
      <c r="BG33" s="450"/>
      <c r="BH33" s="482"/>
      <c r="BI33" s="527" t="str">
        <f t="shared" si="0"/>
        <v/>
      </c>
      <c r="BJ33" s="447"/>
      <c r="BK33" s="446"/>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row>
    <row r="34" spans="2:96" ht="27.65" customHeight="1">
      <c r="B34" s="502"/>
      <c r="C34" s="500"/>
      <c r="D34" s="499"/>
      <c r="E34" s="464"/>
      <c r="F34" s="464"/>
      <c r="G34" s="453"/>
      <c r="H34" s="454"/>
      <c r="I34" s="454"/>
      <c r="J34" s="462"/>
      <c r="K34" s="508"/>
      <c r="L34" s="477"/>
      <c r="M34" s="481"/>
      <c r="N34" s="450"/>
      <c r="O34" s="450"/>
      <c r="P34" s="482"/>
      <c r="Q34" s="480"/>
      <c r="R34" s="450"/>
      <c r="S34" s="450"/>
      <c r="T34" s="483"/>
      <c r="U34" s="481"/>
      <c r="V34" s="450"/>
      <c r="W34" s="450"/>
      <c r="X34" s="482"/>
      <c r="Y34" s="480"/>
      <c r="Z34" s="450"/>
      <c r="AA34" s="450"/>
      <c r="AB34" s="483"/>
      <c r="AC34" s="481"/>
      <c r="AD34" s="450"/>
      <c r="AE34" s="450"/>
      <c r="AF34" s="482"/>
      <c r="AG34" s="480"/>
      <c r="AH34" s="450"/>
      <c r="AI34" s="450"/>
      <c r="AJ34" s="483"/>
      <c r="AK34" s="481"/>
      <c r="AL34" s="450"/>
      <c r="AM34" s="450"/>
      <c r="AN34" s="482"/>
      <c r="AO34" s="480"/>
      <c r="AP34" s="450"/>
      <c r="AQ34" s="450"/>
      <c r="AR34" s="483"/>
      <c r="AS34" s="481"/>
      <c r="AT34" s="450"/>
      <c r="AU34" s="450"/>
      <c r="AV34" s="482"/>
      <c r="AW34" s="480"/>
      <c r="AX34" s="450"/>
      <c r="AY34" s="450"/>
      <c r="AZ34" s="483"/>
      <c r="BA34" s="481"/>
      <c r="BB34" s="450"/>
      <c r="BC34" s="450"/>
      <c r="BD34" s="482"/>
      <c r="BE34" s="480"/>
      <c r="BF34" s="450"/>
      <c r="BG34" s="450"/>
      <c r="BH34" s="482"/>
      <c r="BI34" s="527" t="str">
        <f t="shared" si="0"/>
        <v/>
      </c>
      <c r="BJ34" s="447"/>
      <c r="BK34" s="446"/>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row>
    <row r="35" spans="2:96" ht="27.65" customHeight="1" thickBot="1">
      <c r="B35" s="502"/>
      <c r="C35" s="500"/>
      <c r="D35" s="499"/>
      <c r="E35" s="464"/>
      <c r="F35" s="464"/>
      <c r="G35" s="453"/>
      <c r="H35" s="454"/>
      <c r="I35" s="454"/>
      <c r="J35" s="498"/>
      <c r="K35" s="508"/>
      <c r="L35" s="477"/>
      <c r="M35" s="493"/>
      <c r="N35" s="494"/>
      <c r="O35" s="494"/>
      <c r="P35" s="495"/>
      <c r="Q35" s="496"/>
      <c r="R35" s="494"/>
      <c r="S35" s="494"/>
      <c r="T35" s="497"/>
      <c r="U35" s="493"/>
      <c r="V35" s="494"/>
      <c r="W35" s="494"/>
      <c r="X35" s="495"/>
      <c r="Y35" s="496"/>
      <c r="Z35" s="494"/>
      <c r="AA35" s="494"/>
      <c r="AB35" s="497"/>
      <c r="AC35" s="493"/>
      <c r="AD35" s="494"/>
      <c r="AE35" s="494"/>
      <c r="AF35" s="495"/>
      <c r="AG35" s="496"/>
      <c r="AH35" s="494"/>
      <c r="AI35" s="494"/>
      <c r="AJ35" s="497"/>
      <c r="AK35" s="493"/>
      <c r="AL35" s="494"/>
      <c r="AM35" s="494"/>
      <c r="AN35" s="495"/>
      <c r="AO35" s="496"/>
      <c r="AP35" s="494"/>
      <c r="AQ35" s="494"/>
      <c r="AR35" s="497"/>
      <c r="AS35" s="493"/>
      <c r="AT35" s="494"/>
      <c r="AU35" s="494"/>
      <c r="AV35" s="495"/>
      <c r="AW35" s="496"/>
      <c r="AX35" s="494"/>
      <c r="AY35" s="494"/>
      <c r="AZ35" s="497"/>
      <c r="BA35" s="493"/>
      <c r="BB35" s="494"/>
      <c r="BC35" s="494"/>
      <c r="BD35" s="495"/>
      <c r="BE35" s="496"/>
      <c r="BF35" s="494"/>
      <c r="BG35" s="494"/>
      <c r="BH35" s="495"/>
      <c r="BI35" s="528" t="str">
        <f t="shared" si="0"/>
        <v/>
      </c>
      <c r="BJ35" s="447"/>
      <c r="BK35" s="446"/>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row>
    <row r="36" spans="2:96" ht="37.5" customHeight="1" thickBot="1">
      <c r="B36" s="448"/>
      <c r="G36" s="465"/>
      <c r="H36" s="445"/>
      <c r="I36" s="445"/>
      <c r="J36" s="504" t="s">
        <v>344</v>
      </c>
      <c r="K36" s="525">
        <f>SUM(K26:K35)</f>
        <v>0</v>
      </c>
      <c r="L36" s="479" t="s">
        <v>337</v>
      </c>
      <c r="M36" s="634" t="str">
        <f>+IFERROR((SUM(M26:P35))/(COUNTIF(M26:P35,"0")+SUM(M26:P35)),"")</f>
        <v/>
      </c>
      <c r="N36" s="635"/>
      <c r="O36" s="635"/>
      <c r="P36" s="636"/>
      <c r="Q36" s="637" t="str">
        <f>+IFERROR((SUM(Q26:T35))/(COUNTIF(Q26:T35,"0")+SUM(Q26:T35)),"")</f>
        <v/>
      </c>
      <c r="R36" s="635"/>
      <c r="S36" s="635"/>
      <c r="T36" s="638"/>
      <c r="U36" s="634" t="str">
        <f>+IFERROR((SUM(U26:X35))/(COUNTIF(U26:X35,"0")+SUM(U26:X35)),"")</f>
        <v/>
      </c>
      <c r="V36" s="635"/>
      <c r="W36" s="635"/>
      <c r="X36" s="636"/>
      <c r="Y36" s="637" t="str">
        <f>+IFERROR((SUM(Y26:AB35))/(COUNTIF(Y26:AB35,"0")+SUM(Y26:AB35)),"")</f>
        <v/>
      </c>
      <c r="Z36" s="635"/>
      <c r="AA36" s="635"/>
      <c r="AB36" s="638"/>
      <c r="AC36" s="634" t="str">
        <f>+IFERROR((SUM(AC26:AF35))/(COUNTIF(AC26:AF35,"0")+SUM(AC26:AF35)),"")</f>
        <v/>
      </c>
      <c r="AD36" s="635"/>
      <c r="AE36" s="635"/>
      <c r="AF36" s="636"/>
      <c r="AG36" s="637" t="str">
        <f>+IFERROR((SUM(AG26:AJ35))/(COUNTIF(AG26:AJ35,"0")+SUM(AG26:AJ35)),"")</f>
        <v/>
      </c>
      <c r="AH36" s="635"/>
      <c r="AI36" s="635"/>
      <c r="AJ36" s="638"/>
      <c r="AK36" s="634" t="str">
        <f>+IFERROR((SUM(AK26:AN35))/(COUNTIF(AK26:AN35,"0")+SUM(AK26:AN35)),"")</f>
        <v/>
      </c>
      <c r="AL36" s="635"/>
      <c r="AM36" s="635"/>
      <c r="AN36" s="636"/>
      <c r="AO36" s="637" t="str">
        <f>+IFERROR((SUM(AO26:AR35))/(COUNTIF(AO26:AR35,"0")+SUM(AO26:AR35)),"")</f>
        <v/>
      </c>
      <c r="AP36" s="635"/>
      <c r="AQ36" s="635"/>
      <c r="AR36" s="638"/>
      <c r="AS36" s="634" t="str">
        <f>+IFERROR((SUM(AS26:AV35))/(COUNTIF(AS26:AV35,"0")+SUM(AS26:AV35)),"")</f>
        <v/>
      </c>
      <c r="AT36" s="635"/>
      <c r="AU36" s="635"/>
      <c r="AV36" s="636"/>
      <c r="AW36" s="637" t="str">
        <f>+IFERROR((SUM(AW26:AZ35))/(COUNTIF(AW26:AZ35,"0")+SUM(AW26:AZ35)),"")</f>
        <v/>
      </c>
      <c r="AX36" s="635"/>
      <c r="AY36" s="635"/>
      <c r="AZ36" s="638"/>
      <c r="BA36" s="634" t="str">
        <f>+IFERROR((SUM(BA26:BD35))/(COUNTIF(BA26:BD35,"0")+SUM(BA26:BD35)),"")</f>
        <v/>
      </c>
      <c r="BB36" s="635"/>
      <c r="BC36" s="635"/>
      <c r="BD36" s="636"/>
      <c r="BE36" s="637" t="str">
        <f>+IFERROR((SUM(BE26:BH35))/(COUNTIF(BE26:BH35,"0")+SUM(BE26:BH35)),"")</f>
        <v/>
      </c>
      <c r="BF36" s="635"/>
      <c r="BG36" s="635"/>
      <c r="BH36" s="636"/>
      <c r="BI36" s="526" t="str">
        <f>+IFERROR((SUM(M26:BH35))/(COUNTIF(M26:BH35,"0")+SUM(M26:BH35)),"")</f>
        <v/>
      </c>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row>
    <row r="37" spans="2:96" ht="27.75" customHeight="1">
      <c r="B37" s="448"/>
      <c r="K37" s="509"/>
      <c r="L37" s="445"/>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row>
    <row r="38" spans="2:96" ht="27.75" customHeight="1">
      <c r="B38" s="448"/>
      <c r="K38" s="507"/>
      <c r="L38" s="445"/>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row>
    <row r="39" spans="2:96" ht="27.75" customHeight="1">
      <c r="B39" s="448"/>
      <c r="K39" s="63"/>
      <c r="L39" s="445"/>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row>
    <row r="40" spans="2:96" ht="27.75" customHeight="1">
      <c r="B40" s="448"/>
      <c r="K40" s="63"/>
      <c r="L40" s="445"/>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row>
    <row r="41" spans="2:96" ht="27.75" customHeight="1">
      <c r="B41" s="448"/>
      <c r="K41" s="63"/>
      <c r="L41" s="445"/>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row>
    <row r="42" spans="2:96" ht="27.75" customHeight="1">
      <c r="B42" s="448"/>
      <c r="K42" s="63"/>
      <c r="L42" s="445"/>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row>
    <row r="43" spans="2:96" ht="27.75" customHeight="1">
      <c r="B43" s="448"/>
      <c r="K43" s="63"/>
      <c r="L43" s="445"/>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row>
    <row r="44" spans="2:96" ht="27.75" customHeight="1">
      <c r="B44" s="448"/>
      <c r="K44" s="63"/>
      <c r="L44" s="445"/>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row>
    <row r="45" spans="2:96" ht="27.75" customHeight="1">
      <c r="B45" s="448"/>
      <c r="K45" s="63"/>
      <c r="L45" s="445"/>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row>
    <row r="46" spans="2:96" ht="27.75" customHeight="1">
      <c r="B46" s="448"/>
      <c r="K46" s="63"/>
      <c r="L46" s="445"/>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row>
    <row r="47" spans="2:96" ht="27.75" customHeight="1">
      <c r="B47" s="448"/>
      <c r="K47" s="63"/>
      <c r="L47" s="445"/>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row>
    <row r="48" spans="2:96" ht="27.75" customHeight="1">
      <c r="B48" s="448"/>
      <c r="K48" s="63"/>
      <c r="L48" s="445"/>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row>
    <row r="49" spans="2:96" ht="27.75" customHeight="1">
      <c r="B49" s="448"/>
      <c r="K49" s="63"/>
      <c r="L49" s="445"/>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row>
    <row r="50" spans="2:96" ht="27.75" customHeight="1">
      <c r="B50" s="448"/>
      <c r="K50" s="63"/>
      <c r="L50" s="445"/>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row>
    <row r="51" spans="2:96" ht="27.75" customHeight="1">
      <c r="B51" s="448"/>
      <c r="K51" s="63"/>
      <c r="L51" s="445"/>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row>
    <row r="52" spans="2:96" ht="27.75" customHeight="1">
      <c r="B52" s="448"/>
      <c r="K52" s="63"/>
      <c r="L52" s="445"/>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row>
    <row r="53" spans="2:96" ht="27.75" customHeight="1">
      <c r="B53" s="448"/>
      <c r="K53" s="63"/>
      <c r="L53" s="445"/>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row>
    <row r="54" spans="2:96" ht="27.75" customHeight="1">
      <c r="B54" s="448"/>
      <c r="K54" s="63"/>
      <c r="L54" s="445"/>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row>
    <row r="55" spans="2:96" ht="27.75" customHeight="1">
      <c r="B55" s="448"/>
      <c r="K55" s="63"/>
      <c r="L55" s="445"/>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row>
    <row r="56" spans="2:96" ht="27.75" customHeight="1">
      <c r="B56" s="448"/>
      <c r="K56" s="63"/>
      <c r="L56" s="445"/>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row>
    <row r="57" spans="2:96" ht="27.75" customHeight="1">
      <c r="B57" s="448"/>
      <c r="K57" s="63"/>
      <c r="L57" s="445"/>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row>
    <row r="58" spans="2:96" ht="27.75" customHeight="1">
      <c r="B58" s="448"/>
      <c r="K58" s="63"/>
      <c r="L58" s="445"/>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row>
    <row r="59" spans="2:96" ht="27.75" customHeight="1">
      <c r="B59" s="448"/>
      <c r="K59" s="63"/>
      <c r="L59" s="445"/>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row>
    <row r="60" spans="2:96" ht="27.75" customHeight="1">
      <c r="B60" s="448"/>
      <c r="K60" s="63"/>
      <c r="L60" s="445"/>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row>
    <row r="61" spans="2:96" ht="27.75" customHeight="1">
      <c r="B61" s="448"/>
      <c r="K61" s="63"/>
      <c r="L61" s="445"/>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row>
    <row r="62" spans="2:96" ht="27.75" customHeight="1">
      <c r="B62" s="448"/>
      <c r="K62" s="63"/>
      <c r="L62" s="445"/>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row>
    <row r="63" spans="2:96" ht="27.75" customHeight="1">
      <c r="B63" s="448"/>
      <c r="K63" s="63"/>
      <c r="L63" s="445"/>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row>
    <row r="64" spans="2:96" ht="27.75" customHeight="1">
      <c r="B64" s="448"/>
      <c r="K64" s="63"/>
      <c r="L64" s="445"/>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row>
    <row r="65" spans="2:96" ht="27.75" customHeight="1">
      <c r="B65" s="448"/>
      <c r="K65" s="63"/>
      <c r="L65" s="445"/>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row>
    <row r="66" spans="2:96" ht="27.75" customHeight="1">
      <c r="B66" s="448"/>
      <c r="K66" s="63"/>
      <c r="L66" s="445"/>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row>
    <row r="67" spans="2:96" ht="27.75" customHeight="1">
      <c r="B67" s="448"/>
      <c r="K67" s="63"/>
      <c r="L67" s="445"/>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row>
    <row r="68" spans="2:96" ht="27.75" customHeight="1">
      <c r="B68" s="448"/>
      <c r="K68" s="63"/>
      <c r="L68" s="445"/>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row>
    <row r="69" spans="2:96" ht="27.75" customHeight="1">
      <c r="B69" s="448"/>
      <c r="K69" s="63"/>
      <c r="L69" s="445"/>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row>
    <row r="70" spans="2:96" ht="27.75" customHeight="1">
      <c r="B70" s="448"/>
      <c r="K70" s="63"/>
      <c r="L70" s="445"/>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row>
    <row r="71" spans="2:96" ht="27.75" customHeight="1">
      <c r="B71" s="448"/>
      <c r="K71" s="63"/>
      <c r="L71" s="445"/>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row>
    <row r="72" spans="2:96" ht="27.75" customHeight="1">
      <c r="B72" s="448"/>
      <c r="K72" s="63"/>
      <c r="L72" s="445"/>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row>
    <row r="73" spans="2:96" ht="27.75" customHeight="1">
      <c r="B73" s="448"/>
      <c r="K73" s="63"/>
      <c r="L73" s="44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row>
    <row r="74" spans="2:96" ht="27.75" customHeight="1">
      <c r="B74" s="448"/>
      <c r="K74" s="63"/>
      <c r="L74" s="445"/>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row>
    <row r="75" spans="2:96" ht="27.75" customHeight="1">
      <c r="B75" s="448"/>
      <c r="K75" s="63"/>
      <c r="L75" s="44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row>
    <row r="76" spans="2:96" ht="27.75" customHeight="1">
      <c r="B76" s="448"/>
      <c r="K76" s="63"/>
      <c r="L76" s="445"/>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row>
    <row r="77" spans="2:96" ht="27.75" customHeight="1">
      <c r="B77" s="448"/>
      <c r="K77" s="63"/>
      <c r="L77" s="445"/>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row>
    <row r="78" spans="2:96" ht="27.75" customHeight="1">
      <c r="B78" s="448"/>
      <c r="K78" s="63"/>
      <c r="L78" s="445"/>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row>
    <row r="79" spans="2:96" ht="27.75" customHeight="1">
      <c r="B79" s="448"/>
      <c r="K79" s="63"/>
      <c r="L79" s="445"/>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row>
    <row r="80" spans="2:96" ht="27.75" customHeight="1">
      <c r="B80" s="448"/>
      <c r="K80" s="63"/>
      <c r="L80" s="445"/>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row>
    <row r="81" spans="2:96" ht="27.75" customHeight="1">
      <c r="B81" s="448"/>
      <c r="K81" s="63"/>
      <c r="L81" s="445"/>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row>
    <row r="82" spans="2:96" ht="27.75" customHeight="1">
      <c r="B82" s="448"/>
      <c r="K82" s="63"/>
      <c r="L82" s="445"/>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row>
    <row r="83" spans="2:96" ht="27.75" customHeight="1">
      <c r="B83" s="448"/>
      <c r="K83" s="63"/>
      <c r="L83" s="445"/>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row>
    <row r="84" spans="2:96" ht="27.75" customHeight="1">
      <c r="B84" s="448"/>
      <c r="K84" s="63"/>
      <c r="L84" s="445"/>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row>
    <row r="85" spans="2:96" ht="27.75" customHeight="1">
      <c r="B85" s="448"/>
      <c r="K85" s="63"/>
      <c r="L85" s="445"/>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row>
    <row r="86" spans="2:96" ht="27.75" customHeight="1">
      <c r="K86" s="63"/>
      <c r="L86" s="445"/>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row>
    <row r="87" spans="2:96" ht="27.75" customHeight="1">
      <c r="K87" s="63"/>
      <c r="L87" s="445"/>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row>
    <row r="88" spans="2:96" ht="27.75" customHeight="1">
      <c r="K88" s="63"/>
      <c r="L88" s="445"/>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row>
    <row r="89" spans="2:96" ht="27.75" customHeight="1">
      <c r="K89" s="63"/>
      <c r="L89" s="445"/>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row>
    <row r="90" spans="2:96" ht="27.75" customHeight="1">
      <c r="K90" s="63"/>
      <c r="L90" s="445"/>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row>
    <row r="91" spans="2:96" ht="27.75" customHeight="1">
      <c r="K91" s="63"/>
      <c r="L91" s="445"/>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row>
    <row r="92" spans="2:96" ht="27.75" customHeight="1">
      <c r="K92" s="63"/>
      <c r="L92" s="445"/>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row>
    <row r="93" spans="2:96" ht="27.75" customHeight="1">
      <c r="K93" s="63"/>
      <c r="L93" s="445"/>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row>
    <row r="94" spans="2:96" ht="27.75" customHeight="1">
      <c r="K94" s="63"/>
      <c r="L94" s="445"/>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row>
    <row r="95" spans="2:96" ht="27.75" customHeight="1">
      <c r="K95" s="63"/>
      <c r="L95" s="445"/>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row>
    <row r="96" spans="2:96" ht="27.75" customHeight="1">
      <c r="K96" s="63"/>
      <c r="L96" s="445"/>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row>
    <row r="97" spans="11:96" ht="27.75" customHeight="1">
      <c r="K97" s="63"/>
      <c r="L97" s="445"/>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row>
    <row r="98" spans="11:96" ht="27.75" customHeight="1">
      <c r="K98" s="63"/>
      <c r="L98" s="445"/>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row>
    <row r="99" spans="11:96" ht="27.75" customHeight="1">
      <c r="K99" s="63"/>
      <c r="L99" s="445"/>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row>
    <row r="100" spans="11:96" ht="27.75" customHeight="1">
      <c r="K100" s="63"/>
      <c r="L100" s="445"/>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row>
    <row r="101" spans="11:96" ht="27.75" customHeight="1">
      <c r="K101" s="63"/>
      <c r="L101" s="445"/>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row>
    <row r="102" spans="11:96" ht="27.75" customHeight="1">
      <c r="K102" s="63"/>
      <c r="L102" s="445"/>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row>
    <row r="103" spans="11:96" ht="27.75" customHeight="1">
      <c r="K103" s="63"/>
      <c r="L103" s="445"/>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row>
    <row r="104" spans="11:96" ht="27.75" customHeight="1">
      <c r="K104" s="63"/>
      <c r="L104" s="445"/>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row>
    <row r="105" spans="11:96" ht="27.75" customHeight="1">
      <c r="K105" s="63"/>
      <c r="L105" s="445"/>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row>
    <row r="106" spans="11:96" ht="27.75" customHeight="1">
      <c r="K106" s="63"/>
      <c r="L106" s="445"/>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row>
    <row r="107" spans="11:96" ht="27.75" customHeight="1">
      <c r="K107" s="63"/>
      <c r="L107" s="445"/>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row>
    <row r="108" spans="11:96" ht="27.75" customHeight="1">
      <c r="K108" s="63"/>
      <c r="L108" s="445"/>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row>
    <row r="109" spans="11:96" ht="27.75" customHeight="1">
      <c r="K109" s="63"/>
      <c r="L109" s="445"/>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row>
    <row r="110" spans="11:96" ht="27.75" customHeight="1">
      <c r="K110" s="63"/>
      <c r="L110" s="445"/>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row>
    <row r="111" spans="11:96" ht="27.75" customHeight="1">
      <c r="K111" s="63"/>
      <c r="L111" s="445"/>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row>
    <row r="112" spans="11:96" ht="27.75" customHeight="1">
      <c r="K112" s="63"/>
      <c r="L112" s="445"/>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row>
    <row r="113" spans="11:96" ht="27.75" customHeight="1">
      <c r="K113" s="63"/>
      <c r="L113" s="445"/>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row>
    <row r="114" spans="11:96" ht="27.75" customHeight="1">
      <c r="K114" s="63"/>
      <c r="L114" s="445"/>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row>
    <row r="115" spans="11:96" ht="27.75" customHeight="1">
      <c r="K115" s="63"/>
      <c r="L115" s="445"/>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row>
    <row r="116" spans="11:96" ht="27.75" customHeight="1">
      <c r="K116" s="63"/>
      <c r="L116" s="445"/>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row>
    <row r="117" spans="11:96" ht="27.75" customHeight="1">
      <c r="K117" s="63"/>
      <c r="L117" s="445"/>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row>
    <row r="118" spans="11:96" ht="27.75" customHeight="1">
      <c r="K118" s="63"/>
      <c r="L118" s="445"/>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row>
    <row r="119" spans="11:96" ht="27.75" customHeight="1">
      <c r="K119" s="63"/>
      <c r="L119" s="445"/>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row>
    <row r="120" spans="11:96" ht="27.75" customHeight="1">
      <c r="K120" s="63"/>
      <c r="L120" s="445"/>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row>
    <row r="121" spans="11:96" ht="27.75" customHeight="1">
      <c r="K121" s="63"/>
      <c r="L121" s="445"/>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row>
    <row r="122" spans="11:96" ht="27.75" customHeight="1">
      <c r="K122" s="63"/>
      <c r="L122" s="445"/>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row>
    <row r="123" spans="11:96" ht="27.75" customHeight="1">
      <c r="K123" s="63"/>
      <c r="L123" s="445"/>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row>
    <row r="124" spans="11:96" ht="27.75" customHeight="1">
      <c r="K124" s="63"/>
      <c r="L124" s="445"/>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row>
    <row r="125" spans="11:96" ht="27.75" customHeight="1">
      <c r="K125" s="63"/>
      <c r="L125" s="445"/>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row>
    <row r="126" spans="11:96" ht="27.75" customHeight="1">
      <c r="K126" s="63"/>
      <c r="L126" s="445"/>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row>
    <row r="127" spans="11:96" ht="27.75" customHeight="1">
      <c r="K127" s="63"/>
      <c r="L127" s="445"/>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row>
    <row r="128" spans="11:96" ht="27.75" customHeight="1">
      <c r="K128" s="63"/>
      <c r="L128" s="445"/>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row>
    <row r="129" spans="11:96" ht="27.75" customHeight="1">
      <c r="K129" s="63"/>
      <c r="L129" s="445"/>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row>
    <row r="130" spans="11:96" ht="27.75" customHeight="1">
      <c r="K130" s="63"/>
      <c r="L130" s="445"/>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row>
    <row r="131" spans="11:96" ht="27.75" customHeight="1">
      <c r="K131" s="63"/>
      <c r="L131" s="445"/>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row>
    <row r="132" spans="11:96" ht="27.75" customHeight="1">
      <c r="K132" s="63"/>
      <c r="L132" s="445"/>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row>
    <row r="133" spans="11:96" ht="27.75" customHeight="1">
      <c r="K133" s="63"/>
      <c r="L133" s="445"/>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row>
    <row r="134" spans="11:96" ht="27.75" customHeight="1">
      <c r="K134" s="63"/>
      <c r="L134" s="445"/>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row>
    <row r="135" spans="11:96" ht="27.75" customHeight="1">
      <c r="K135" s="63"/>
      <c r="L135" s="445"/>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row>
    <row r="136" spans="11:96" ht="27.75" customHeight="1">
      <c r="K136" s="63"/>
      <c r="L136" s="445"/>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row>
    <row r="137" spans="11:96" ht="27.75" customHeight="1">
      <c r="K137" s="63"/>
      <c r="L137" s="445"/>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row>
    <row r="138" spans="11:96" ht="27.75" customHeight="1">
      <c r="K138" s="63"/>
      <c r="L138" s="445"/>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row>
    <row r="139" spans="11:96" ht="27.75" customHeight="1">
      <c r="K139" s="63"/>
      <c r="L139" s="445"/>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row>
    <row r="140" spans="11:96" ht="27.75" customHeight="1">
      <c r="K140" s="63"/>
      <c r="L140" s="445"/>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row>
    <row r="141" spans="11:96" ht="27.75" customHeight="1">
      <c r="K141" s="63"/>
      <c r="L141" s="445"/>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row>
    <row r="142" spans="11:96" ht="27.75" customHeight="1">
      <c r="K142" s="63"/>
      <c r="L142" s="445"/>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row>
    <row r="143" spans="11:96" ht="27.75" customHeight="1">
      <c r="K143" s="63"/>
      <c r="L143" s="445"/>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row>
    <row r="144" spans="11:96" ht="27.75" customHeight="1">
      <c r="K144" s="63"/>
      <c r="L144" s="445"/>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row>
    <row r="145" spans="11:96" ht="27.75" customHeight="1">
      <c r="K145" s="63"/>
      <c r="L145" s="445"/>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row>
    <row r="146" spans="11:96" ht="27.75" customHeight="1">
      <c r="K146" s="63"/>
      <c r="L146" s="445"/>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row>
    <row r="147" spans="11:96" ht="27.75" customHeight="1">
      <c r="K147" s="63"/>
      <c r="L147" s="445"/>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row>
    <row r="148" spans="11:96" ht="27.75" customHeight="1">
      <c r="K148" s="63"/>
      <c r="L148" s="445"/>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row>
    <row r="149" spans="11:96" ht="27.75" customHeight="1">
      <c r="K149" s="63"/>
      <c r="L149" s="445"/>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row>
    <row r="150" spans="11:96" ht="27.75" customHeight="1">
      <c r="K150" s="63"/>
      <c r="L150" s="445"/>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row>
    <row r="151" spans="11:96" ht="27.75" customHeight="1">
      <c r="K151" s="63"/>
      <c r="L151" s="445"/>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row>
    <row r="152" spans="11:96" ht="27.75" customHeight="1">
      <c r="K152" s="63"/>
      <c r="L152" s="445"/>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row>
    <row r="153" spans="11:96" ht="27.75" customHeight="1">
      <c r="K153" s="63"/>
      <c r="L153" s="445"/>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row>
    <row r="154" spans="11:96" ht="27.75" customHeight="1">
      <c r="K154" s="63"/>
      <c r="L154" s="445"/>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row>
    <row r="155" spans="11:96" ht="27.75" customHeight="1">
      <c r="K155" s="63"/>
      <c r="L155" s="445"/>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row>
    <row r="156" spans="11:96" ht="27.75" customHeight="1">
      <c r="K156" s="63"/>
      <c r="L156" s="445"/>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row>
    <row r="157" spans="11:96" ht="27.75" customHeight="1">
      <c r="K157" s="63"/>
      <c r="L157" s="445"/>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row>
    <row r="158" spans="11:96" ht="27.75" customHeight="1">
      <c r="K158" s="63"/>
      <c r="L158" s="445"/>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row>
    <row r="159" spans="11:96" ht="27.75" customHeight="1">
      <c r="K159" s="63"/>
      <c r="L159" s="445"/>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row>
    <row r="160" spans="11:96" ht="27.75" customHeight="1">
      <c r="K160" s="63"/>
      <c r="L160" s="445"/>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row>
    <row r="161" spans="11:96" ht="27.75" customHeight="1">
      <c r="K161" s="63"/>
      <c r="L161" s="445"/>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row>
    <row r="162" spans="11:96" ht="27.75" customHeight="1">
      <c r="K162" s="63"/>
      <c r="L162" s="445"/>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row>
    <row r="163" spans="11:96" ht="27.75" customHeight="1">
      <c r="K163" s="63"/>
      <c r="L163" s="445"/>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row>
    <row r="164" spans="11:96" ht="27.75" customHeight="1">
      <c r="K164" s="63"/>
      <c r="L164" s="445"/>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row>
    <row r="165" spans="11:96" ht="27.75" customHeight="1">
      <c r="K165" s="63"/>
      <c r="L165" s="445"/>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row>
    <row r="166" spans="11:96" ht="27.75" customHeight="1">
      <c r="K166" s="63"/>
      <c r="L166" s="445"/>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row>
    <row r="167" spans="11:96" ht="27.75" customHeight="1">
      <c r="K167" s="63"/>
      <c r="L167" s="445"/>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row>
    <row r="168" spans="11:96" ht="27.75" customHeight="1">
      <c r="K168" s="63"/>
      <c r="L168" s="445"/>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row>
    <row r="169" spans="11:96" ht="27.75" customHeight="1">
      <c r="K169" s="63"/>
      <c r="L169" s="445"/>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row>
    <row r="170" spans="11:96" ht="27.75" customHeight="1">
      <c r="K170" s="63"/>
      <c r="L170" s="445"/>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row>
    <row r="171" spans="11:96" ht="27.75" customHeight="1">
      <c r="K171" s="63"/>
      <c r="L171" s="445"/>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row>
    <row r="172" spans="11:96" ht="27.75" customHeight="1">
      <c r="K172" s="63"/>
      <c r="L172" s="445"/>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row>
    <row r="173" spans="11:96" ht="27.75" customHeight="1">
      <c r="K173" s="63"/>
      <c r="L173" s="445"/>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row>
    <row r="174" spans="11:96" ht="27.75" customHeight="1">
      <c r="K174" s="63"/>
      <c r="L174" s="445"/>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row>
    <row r="175" spans="11:96" ht="27.75" customHeight="1">
      <c r="K175" s="63"/>
      <c r="L175" s="445"/>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row>
    <row r="176" spans="11:96" ht="27.75" customHeight="1">
      <c r="K176" s="63"/>
      <c r="L176" s="445"/>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row>
    <row r="177" spans="11:96" ht="27.75" customHeight="1">
      <c r="K177" s="63"/>
      <c r="L177" s="445"/>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row>
    <row r="178" spans="11:96" ht="27.75" customHeight="1">
      <c r="K178" s="63"/>
      <c r="L178" s="445"/>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row>
    <row r="179" spans="11:96" ht="27.75" customHeight="1">
      <c r="K179" s="63"/>
      <c r="L179" s="445"/>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row>
    <row r="180" spans="11:96" ht="27.75" customHeight="1">
      <c r="K180" s="63"/>
      <c r="L180" s="445"/>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row>
    <row r="181" spans="11:96" ht="27.75" customHeight="1">
      <c r="K181" s="63"/>
      <c r="L181" s="445"/>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row>
    <row r="182" spans="11:96" ht="27.75" customHeight="1">
      <c r="K182" s="63"/>
      <c r="L182" s="445"/>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row>
    <row r="183" spans="11:96" ht="27.75" customHeight="1">
      <c r="K183" s="63"/>
      <c r="L183" s="445"/>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row>
    <row r="184" spans="11:96" ht="27.75" customHeight="1">
      <c r="K184" s="63"/>
      <c r="L184" s="445"/>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row>
    <row r="185" spans="11:96" ht="27.75" customHeight="1">
      <c r="K185" s="63"/>
      <c r="L185" s="445"/>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row>
    <row r="186" spans="11:96" ht="27.75" customHeight="1">
      <c r="K186" s="63"/>
      <c r="L186" s="445"/>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row>
    <row r="187" spans="11:96" ht="27.75" customHeight="1">
      <c r="K187" s="63"/>
      <c r="L187" s="445"/>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row>
    <row r="188" spans="11:96" ht="27.75" customHeight="1">
      <c r="K188" s="63"/>
      <c r="L188" s="445"/>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row>
    <row r="189" spans="11:96" ht="27.75" customHeight="1">
      <c r="K189" s="63"/>
      <c r="L189" s="445"/>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row>
    <row r="190" spans="11:96" ht="27.75" customHeight="1">
      <c r="K190" s="63"/>
      <c r="L190" s="445"/>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row>
    <row r="191" spans="11:96" ht="27.75" customHeight="1">
      <c r="K191" s="63"/>
      <c r="L191" s="445"/>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row>
    <row r="192" spans="11:96" ht="27.75" customHeight="1">
      <c r="K192" s="63"/>
      <c r="L192" s="445"/>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row>
    <row r="193" spans="11:96" ht="27.75" customHeight="1">
      <c r="K193" s="63"/>
      <c r="L193" s="445"/>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row>
    <row r="194" spans="11:96" ht="27.75" customHeight="1">
      <c r="K194" s="63"/>
      <c r="L194" s="445"/>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row>
    <row r="195" spans="11:96" ht="27.75" customHeight="1">
      <c r="K195" s="63"/>
      <c r="L195" s="445"/>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row>
    <row r="196" spans="11:96" ht="27.75" customHeight="1">
      <c r="K196" s="63"/>
      <c r="L196" s="445"/>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row>
    <row r="197" spans="11:96" ht="27.75" customHeight="1">
      <c r="K197" s="63"/>
      <c r="L197" s="445"/>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row>
    <row r="198" spans="11:96" ht="27.75" customHeight="1">
      <c r="K198" s="63"/>
      <c r="L198" s="445"/>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row>
    <row r="199" spans="11:96" ht="27.75" customHeight="1">
      <c r="K199" s="63"/>
      <c r="L199" s="445"/>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row>
    <row r="200" spans="11:96" ht="27.75" customHeight="1">
      <c r="K200" s="63"/>
      <c r="L200" s="445"/>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row>
    <row r="201" spans="11:96" ht="27.75" customHeight="1">
      <c r="K201" s="63"/>
      <c r="L201" s="445"/>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row>
    <row r="202" spans="11:96" ht="27.75" customHeight="1">
      <c r="K202" s="63"/>
      <c r="L202" s="445"/>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row>
    <row r="203" spans="11:96" ht="27.75" customHeight="1">
      <c r="K203" s="63"/>
      <c r="L203" s="445"/>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row>
    <row r="204" spans="11:96" ht="27.75" customHeight="1">
      <c r="K204" s="63"/>
      <c r="L204" s="445"/>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row>
    <row r="205" spans="11:96" ht="27.75" customHeight="1">
      <c r="K205" s="63"/>
      <c r="L205" s="445"/>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row>
    <row r="206" spans="11:96" ht="27.75" customHeight="1">
      <c r="K206" s="63"/>
      <c r="L206" s="445"/>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row>
    <row r="207" spans="11:96" ht="27.75" customHeight="1">
      <c r="K207" s="63"/>
      <c r="L207" s="445"/>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row>
    <row r="208" spans="11:96" ht="27.75" customHeight="1">
      <c r="K208" s="63"/>
      <c r="L208" s="445"/>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row>
    <row r="209" spans="11:96" ht="27.75" customHeight="1">
      <c r="K209" s="63"/>
      <c r="L209" s="445"/>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row>
    <row r="210" spans="11:96" ht="27.75" customHeight="1">
      <c r="K210" s="63"/>
      <c r="L210" s="445"/>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row>
    <row r="211" spans="11:96" ht="27.75" customHeight="1">
      <c r="K211" s="63"/>
      <c r="L211" s="445"/>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row>
    <row r="212" spans="11:96" ht="27.75" customHeight="1">
      <c r="K212" s="63"/>
      <c r="L212" s="445"/>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row>
    <row r="213" spans="11:96" ht="27.75" customHeight="1">
      <c r="K213" s="63"/>
      <c r="L213" s="445"/>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row>
    <row r="214" spans="11:96" ht="27.75" customHeight="1">
      <c r="K214" s="63"/>
      <c r="L214" s="445"/>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row>
    <row r="215" spans="11:96" ht="27.75" customHeight="1">
      <c r="K215" s="63"/>
      <c r="L215" s="445"/>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row>
    <row r="216" spans="11:96" ht="27.75" customHeight="1">
      <c r="K216" s="63"/>
      <c r="L216" s="445"/>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row>
    <row r="217" spans="11:96" ht="27.75" customHeight="1">
      <c r="K217" s="63"/>
      <c r="L217" s="445"/>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row>
    <row r="218" spans="11:96" ht="27.75" customHeight="1">
      <c r="K218" s="63"/>
      <c r="L218" s="445"/>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row>
    <row r="219" spans="11:96" ht="27.75" customHeight="1">
      <c r="K219" s="63"/>
      <c r="L219" s="445"/>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row>
    <row r="220" spans="11:96" ht="27.75" customHeight="1">
      <c r="K220" s="63"/>
      <c r="L220" s="445"/>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row>
    <row r="221" spans="11:96" ht="27.75" customHeight="1">
      <c r="K221" s="63"/>
      <c r="L221" s="445"/>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row>
    <row r="222" spans="11:96" ht="27.75" customHeight="1">
      <c r="K222" s="63"/>
      <c r="L222" s="445"/>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row>
    <row r="223" spans="11:96" ht="27.75" customHeight="1">
      <c r="K223" s="63"/>
      <c r="L223" s="445"/>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row>
    <row r="224" spans="11:96" ht="27.75" customHeight="1">
      <c r="K224" s="63"/>
      <c r="L224" s="445"/>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row>
    <row r="225" spans="11:96" ht="27.75" customHeight="1">
      <c r="K225" s="63"/>
      <c r="L225" s="445"/>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row>
    <row r="226" spans="11:96" ht="27.75" customHeight="1">
      <c r="K226" s="63"/>
      <c r="L226" s="445"/>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row>
    <row r="227" spans="11:96" ht="27.75" customHeight="1">
      <c r="K227" s="63"/>
      <c r="L227" s="445"/>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row>
    <row r="228" spans="11:96" ht="27.75" customHeight="1">
      <c r="K228" s="63"/>
      <c r="L228" s="445"/>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row>
    <row r="229" spans="11:96" ht="27.75" customHeight="1">
      <c r="K229" s="63"/>
      <c r="L229" s="445"/>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row>
    <row r="230" spans="11:96" ht="27.75" customHeight="1">
      <c r="K230" s="63"/>
      <c r="L230" s="445"/>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row>
    <row r="231" spans="11:96" ht="27.75" customHeight="1">
      <c r="K231" s="63"/>
      <c r="L231" s="445"/>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row>
    <row r="232" spans="11:96" ht="27.75" customHeight="1">
      <c r="K232" s="63"/>
      <c r="L232" s="445"/>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row>
    <row r="233" spans="11:96" ht="27.75" customHeight="1">
      <c r="K233" s="63"/>
      <c r="L233" s="445"/>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row>
    <row r="234" spans="11:96" ht="27.75" customHeight="1">
      <c r="K234" s="63"/>
      <c r="L234" s="445"/>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row>
    <row r="235" spans="11:96" ht="27.75" customHeight="1">
      <c r="K235" s="63"/>
      <c r="L235" s="445"/>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row>
    <row r="236" spans="11:96" ht="27.75" customHeight="1">
      <c r="K236" s="63"/>
      <c r="L236" s="445"/>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row>
  </sheetData>
  <mergeCells count="55">
    <mergeCell ref="D2:G6"/>
    <mergeCell ref="H2:H3"/>
    <mergeCell ref="B13:C13"/>
    <mergeCell ref="B14:C14"/>
    <mergeCell ref="D13:L13"/>
    <mergeCell ref="D14:L14"/>
    <mergeCell ref="H23:H25"/>
    <mergeCell ref="B15:C15"/>
    <mergeCell ref="B16:C22"/>
    <mergeCell ref="E16:G16"/>
    <mergeCell ref="H16:J16"/>
    <mergeCell ref="D17:D22"/>
    <mergeCell ref="E17:G22"/>
    <mergeCell ref="H17:J22"/>
    <mergeCell ref="B23:B25"/>
    <mergeCell ref="C23:C25"/>
    <mergeCell ref="D23:D25"/>
    <mergeCell ref="E23:E25"/>
    <mergeCell ref="G23:G25"/>
    <mergeCell ref="I23:I25"/>
    <mergeCell ref="J23:J25"/>
    <mergeCell ref="K23:K25"/>
    <mergeCell ref="L23:L25"/>
    <mergeCell ref="M23:BH23"/>
    <mergeCell ref="AS24:AV24"/>
    <mergeCell ref="AW24:AZ24"/>
    <mergeCell ref="BA24:BD24"/>
    <mergeCell ref="BE24:BH24"/>
    <mergeCell ref="BJ23:BJ25"/>
    <mergeCell ref="BK23:BK25"/>
    <mergeCell ref="M24:P24"/>
    <mergeCell ref="Q24:T24"/>
    <mergeCell ref="U24:X24"/>
    <mergeCell ref="Y24:AB24"/>
    <mergeCell ref="AC24:AF24"/>
    <mergeCell ref="AG24:AJ24"/>
    <mergeCell ref="AK24:AN24"/>
    <mergeCell ref="AO24:AR24"/>
    <mergeCell ref="BI23:BI25"/>
    <mergeCell ref="D15:L15"/>
    <mergeCell ref="K16:L16"/>
    <mergeCell ref="K17:L22"/>
    <mergeCell ref="F23:F25"/>
    <mergeCell ref="BE36:BH36"/>
    <mergeCell ref="M36:P36"/>
    <mergeCell ref="Q36:T36"/>
    <mergeCell ref="U36:X36"/>
    <mergeCell ref="Y36:AB36"/>
    <mergeCell ref="AC36:AF36"/>
    <mergeCell ref="AG36:AJ36"/>
    <mergeCell ref="AK36:AN36"/>
    <mergeCell ref="AO36:AR36"/>
    <mergeCell ref="AS36:AV36"/>
    <mergeCell ref="AW36:AZ36"/>
    <mergeCell ref="BA36:BD36"/>
  </mergeCells>
  <conditionalFormatting sqref="N26">
    <cfRule type="iconSet" priority="1">
      <iconSet iconSet="4TrafficLights" showValue="0">
        <cfvo type="percent" val="0"/>
        <cfvo type="num" val="0.25"/>
        <cfvo type="num" val="0.75"/>
        <cfvo type="num" val="1"/>
      </iconSet>
    </cfRule>
  </conditionalFormatting>
  <conditionalFormatting sqref="M26:BH35">
    <cfRule type="iconSet" priority="2">
      <iconSet iconSet="4TrafficLights" showValue="0">
        <cfvo type="percent" val="0"/>
        <cfvo type="num" val="0.25"/>
        <cfvo type="num" val="0.75"/>
        <cfvo type="num" val="1"/>
      </iconSet>
    </cfRule>
  </conditionalFormatting>
  <printOptions horizontalCentered="1" verticalCentered="1"/>
  <pageMargins left="0.19685039370078741" right="0.19685039370078741" top="0.23622047244094491" bottom="0.23622047244094491" header="0" footer="7.874015748031496E-2"/>
  <pageSetup paperSize="8" scale="25"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236"/>
  <sheetViews>
    <sheetView showGridLines="0" topLeftCell="E1" zoomScale="70" zoomScaleNormal="70" zoomScaleSheetLayoutView="100" workbookViewId="0">
      <selection activeCell="J5" sqref="J5"/>
    </sheetView>
  </sheetViews>
  <sheetFormatPr defaultColWidth="12" defaultRowHeight="15.5"/>
  <cols>
    <col min="1" max="1" width="1.5" style="435" customWidth="1"/>
    <col min="2" max="2" width="7.296875" style="63" customWidth="1"/>
    <col min="3" max="3" width="38" style="63" customWidth="1"/>
    <col min="4" max="4" width="56.19921875" style="445" customWidth="1"/>
    <col min="5" max="6" width="50.296875" style="63" customWidth="1"/>
    <col min="7" max="7" width="27.69921875" style="63" customWidth="1"/>
    <col min="8" max="9" width="32.19921875" style="64" customWidth="1"/>
    <col min="10" max="10" width="27.19921875" style="64" customWidth="1"/>
    <col min="11" max="11" width="18" style="64" customWidth="1"/>
    <col min="12" max="12" width="24.19921875" style="471" customWidth="1"/>
    <col min="13" max="60" width="5.69921875" style="64" customWidth="1"/>
    <col min="61" max="61" width="23.296875" style="63" customWidth="1"/>
    <col min="62" max="62" width="46.796875" style="63" customWidth="1"/>
    <col min="63" max="63" width="49.796875" style="445" customWidth="1"/>
    <col min="64" max="64" width="22.296875" style="4" customWidth="1"/>
    <col min="65" max="65" width="19.296875" style="1" customWidth="1"/>
    <col min="66" max="96" width="12" style="1"/>
    <col min="97" max="16384" width="12" style="63"/>
  </cols>
  <sheetData>
    <row r="1" spans="1:96" ht="7.5" customHeight="1" thickBot="1">
      <c r="B1" s="1"/>
      <c r="C1" s="1"/>
      <c r="D1" s="444"/>
      <c r="E1" s="1"/>
      <c r="F1" s="1"/>
      <c r="G1" s="1"/>
      <c r="H1" s="2"/>
      <c r="I1" s="2"/>
      <c r="J1" s="2"/>
      <c r="K1" s="2"/>
      <c r="L1" s="46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
      <c r="BJ1" s="1"/>
      <c r="BK1" s="444"/>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row>
    <row r="2" spans="1:96" ht="21.75" customHeight="1">
      <c r="B2" s="472"/>
      <c r="C2" s="436"/>
      <c r="D2" s="563" t="s">
        <v>318</v>
      </c>
      <c r="E2" s="563"/>
      <c r="F2" s="563"/>
      <c r="G2" s="654"/>
      <c r="H2" s="570" t="s">
        <v>0</v>
      </c>
      <c r="I2" s="505"/>
      <c r="J2" s="442"/>
      <c r="K2" s="442"/>
      <c r="L2" s="469"/>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510"/>
      <c r="BJ2" s="510"/>
      <c r="BK2" s="511"/>
      <c r="BM2" s="63"/>
      <c r="BN2" s="63"/>
      <c r="BO2" s="63"/>
      <c r="BP2" s="63"/>
      <c r="BQ2" s="63"/>
      <c r="BR2" s="63"/>
      <c r="BS2" s="63"/>
      <c r="BT2" s="63"/>
      <c r="BU2" s="63"/>
      <c r="BV2" s="63"/>
      <c r="BW2" s="63"/>
      <c r="BX2" s="63"/>
      <c r="BY2" s="63"/>
      <c r="BZ2" s="63"/>
      <c r="CA2" s="63"/>
      <c r="CB2" s="63"/>
      <c r="CC2" s="63"/>
      <c r="CD2" s="63"/>
      <c r="CE2" s="63"/>
      <c r="CF2" s="439"/>
      <c r="CG2" s="63"/>
      <c r="CH2" s="63"/>
      <c r="CI2" s="63"/>
      <c r="CJ2" s="63"/>
      <c r="CK2" s="63"/>
      <c r="CL2" s="63"/>
      <c r="CM2" s="63"/>
      <c r="CN2" s="63"/>
      <c r="CO2" s="63"/>
      <c r="CP2" s="63"/>
      <c r="CQ2" s="63"/>
      <c r="CR2" s="63"/>
    </row>
    <row r="3" spans="1:96" ht="15" customHeight="1" thickBot="1">
      <c r="B3" s="473"/>
      <c r="C3" s="437"/>
      <c r="D3" s="655"/>
      <c r="E3" s="655"/>
      <c r="F3" s="655"/>
      <c r="G3" s="656"/>
      <c r="H3" s="571"/>
      <c r="I3" s="506"/>
      <c r="J3" s="20"/>
      <c r="K3" s="20"/>
      <c r="L3" s="47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7"/>
      <c r="BJ3" s="17"/>
      <c r="BK3" s="512"/>
      <c r="BM3" s="63"/>
      <c r="BN3" s="63"/>
      <c r="BO3" s="63"/>
      <c r="BP3" s="63"/>
      <c r="BQ3" s="63"/>
      <c r="BR3" s="63"/>
      <c r="BS3" s="63"/>
      <c r="BT3" s="63"/>
      <c r="BU3" s="63"/>
      <c r="BV3" s="63"/>
      <c r="BW3" s="63"/>
      <c r="BX3" s="63"/>
      <c r="BY3" s="63"/>
      <c r="BZ3" s="63"/>
      <c r="CA3" s="63"/>
      <c r="CB3" s="63"/>
      <c r="CC3" s="63"/>
      <c r="CD3" s="63"/>
      <c r="CE3" s="63"/>
      <c r="CF3" s="440"/>
      <c r="CG3" s="63"/>
      <c r="CH3" s="63"/>
      <c r="CI3" s="63"/>
      <c r="CJ3" s="63"/>
      <c r="CK3" s="63"/>
      <c r="CL3" s="63"/>
      <c r="CM3" s="63"/>
      <c r="CN3" s="63"/>
      <c r="CO3" s="63"/>
      <c r="CP3" s="63"/>
      <c r="CQ3" s="63"/>
      <c r="CR3" s="63"/>
    </row>
    <row r="4" spans="1:96" ht="25.5" customHeight="1" thickBot="1">
      <c r="B4" s="473"/>
      <c r="C4" s="437"/>
      <c r="D4" s="655"/>
      <c r="E4" s="655"/>
      <c r="F4" s="655"/>
      <c r="G4" s="656"/>
      <c r="H4" s="503" t="s">
        <v>1</v>
      </c>
      <c r="I4" s="506"/>
      <c r="J4" s="20"/>
      <c r="K4" s="20"/>
      <c r="L4" s="47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17"/>
      <c r="BJ4" s="17"/>
      <c r="BK4" s="512"/>
      <c r="BM4" s="63"/>
      <c r="BN4" s="63"/>
      <c r="BO4" s="63"/>
      <c r="BP4" s="63"/>
      <c r="BQ4" s="63"/>
      <c r="BR4" s="63"/>
      <c r="BS4" s="63"/>
      <c r="BT4" s="63"/>
      <c r="BU4" s="63"/>
      <c r="BV4" s="63"/>
      <c r="BW4" s="63"/>
      <c r="BX4" s="63"/>
      <c r="BY4" s="63"/>
      <c r="BZ4" s="63"/>
      <c r="CA4" s="63"/>
      <c r="CB4" s="63"/>
      <c r="CC4" s="63"/>
      <c r="CD4" s="63"/>
      <c r="CE4" s="63"/>
      <c r="CF4" s="441"/>
      <c r="CG4" s="63"/>
      <c r="CH4" s="63"/>
      <c r="CI4" s="63"/>
      <c r="CJ4" s="63"/>
      <c r="CK4" s="63"/>
      <c r="CL4" s="63"/>
      <c r="CM4" s="63"/>
      <c r="CN4" s="63"/>
      <c r="CO4" s="63"/>
      <c r="CP4" s="63"/>
      <c r="CQ4" s="63"/>
      <c r="CR4" s="63"/>
    </row>
    <row r="5" spans="1:96" ht="25.5" customHeight="1" thickBot="1">
      <c r="B5" s="473"/>
      <c r="C5" s="437"/>
      <c r="D5" s="655"/>
      <c r="E5" s="655"/>
      <c r="F5" s="655"/>
      <c r="G5" s="656"/>
      <c r="H5" s="503" t="s">
        <v>342</v>
      </c>
      <c r="I5" s="506"/>
      <c r="J5" s="20"/>
      <c r="K5" s="20"/>
      <c r="L5" s="47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17"/>
      <c r="BJ5" s="17"/>
      <c r="BK5" s="512"/>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row>
    <row r="6" spans="1:96" ht="39" customHeight="1" thickBot="1">
      <c r="B6" s="475"/>
      <c r="C6" s="438"/>
      <c r="D6" s="657"/>
      <c r="E6" s="657"/>
      <c r="F6" s="657"/>
      <c r="G6" s="658"/>
      <c r="H6" s="503" t="s">
        <v>355</v>
      </c>
      <c r="I6" s="506"/>
      <c r="J6" s="20"/>
      <c r="K6" s="20"/>
      <c r="L6" s="47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17"/>
      <c r="BJ6" s="17"/>
      <c r="BK6" s="512"/>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row>
    <row r="7" spans="1:96" ht="32.25" customHeight="1">
      <c r="B7" s="473"/>
      <c r="C7" s="17"/>
      <c r="D7" s="17"/>
      <c r="E7" s="17"/>
      <c r="F7" s="17"/>
      <c r="G7" s="20"/>
      <c r="H7" s="20"/>
      <c r="I7" s="20"/>
      <c r="J7" s="20"/>
      <c r="K7" s="20"/>
      <c r="L7" s="47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17"/>
      <c r="BJ7" s="17"/>
      <c r="BK7" s="512"/>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row>
    <row r="8" spans="1:96" s="17" customFormat="1" ht="21.75" customHeight="1">
      <c r="A8" s="435"/>
      <c r="B8" s="443" t="s">
        <v>2</v>
      </c>
      <c r="C8" s="9"/>
      <c r="D8" s="11"/>
      <c r="G8" s="13"/>
      <c r="H8" s="13"/>
      <c r="I8" s="13"/>
      <c r="J8" s="14"/>
      <c r="K8" s="14"/>
      <c r="L8" s="15"/>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513"/>
      <c r="BL8" s="16"/>
    </row>
    <row r="9" spans="1:96" s="17" customFormat="1" ht="7.5" customHeight="1">
      <c r="A9" s="435"/>
      <c r="B9" s="443"/>
      <c r="C9" s="9"/>
      <c r="G9" s="18"/>
      <c r="H9" s="18"/>
      <c r="I9" s="18"/>
      <c r="J9" s="14"/>
      <c r="K9" s="14"/>
      <c r="L9" s="15"/>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513"/>
      <c r="BL9" s="16"/>
    </row>
    <row r="10" spans="1:96" s="17" customFormat="1" ht="21.75" customHeight="1">
      <c r="A10" s="435"/>
      <c r="B10" s="443" t="s">
        <v>4</v>
      </c>
      <c r="C10" s="9"/>
      <c r="D10" s="19"/>
      <c r="G10" s="18"/>
      <c r="H10" s="18"/>
      <c r="I10" s="18"/>
      <c r="J10" s="14"/>
      <c r="K10" s="14"/>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513"/>
      <c r="BL10" s="16"/>
    </row>
    <row r="11" spans="1:96" s="17" customFormat="1" ht="21.75" customHeight="1">
      <c r="A11" s="435"/>
      <c r="B11" s="474"/>
      <c r="C11" s="14"/>
      <c r="D11" s="14"/>
      <c r="G11" s="14"/>
      <c r="H11" s="14"/>
      <c r="I11" s="14"/>
      <c r="J11" s="14"/>
      <c r="K11" s="14"/>
      <c r="L11" s="15"/>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513"/>
      <c r="BL11" s="16"/>
    </row>
    <row r="12" spans="1:96" s="17" customFormat="1" ht="21.75" customHeight="1">
      <c r="A12" s="435"/>
      <c r="B12" s="443"/>
      <c r="C12" s="14"/>
      <c r="D12" s="14"/>
      <c r="E12" s="14"/>
      <c r="F12" s="14"/>
      <c r="G12" s="14"/>
      <c r="H12" s="14"/>
      <c r="I12" s="14"/>
      <c r="J12" s="14"/>
      <c r="K12" s="14"/>
      <c r="L12" s="15"/>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513"/>
      <c r="BL12" s="16"/>
    </row>
    <row r="13" spans="1:96" s="17" customFormat="1" ht="21.75" customHeight="1">
      <c r="A13" s="435"/>
      <c r="B13" s="640" t="s">
        <v>317</v>
      </c>
      <c r="C13" s="640"/>
      <c r="D13" s="659"/>
      <c r="E13" s="659"/>
      <c r="F13" s="659"/>
      <c r="G13" s="659"/>
      <c r="H13" s="659"/>
      <c r="I13" s="659"/>
      <c r="J13" s="659"/>
      <c r="K13" s="659"/>
      <c r="L13" s="659"/>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513"/>
      <c r="BL13" s="16"/>
    </row>
    <row r="14" spans="1:96" s="17" customFormat="1" ht="21.75" customHeight="1">
      <c r="A14" s="435"/>
      <c r="B14" s="640" t="s">
        <v>7</v>
      </c>
      <c r="C14" s="640"/>
      <c r="D14" s="659"/>
      <c r="E14" s="659"/>
      <c r="F14" s="659"/>
      <c r="G14" s="659"/>
      <c r="H14" s="659"/>
      <c r="I14" s="659"/>
      <c r="J14" s="659"/>
      <c r="K14" s="659"/>
      <c r="L14" s="659"/>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513"/>
      <c r="BL14" s="16"/>
    </row>
    <row r="15" spans="1:96" s="17" customFormat="1" ht="21.75" customHeight="1">
      <c r="A15" s="435"/>
      <c r="B15" s="640" t="s">
        <v>339</v>
      </c>
      <c r="C15" s="640"/>
      <c r="D15" s="659"/>
      <c r="E15" s="659"/>
      <c r="F15" s="659"/>
      <c r="G15" s="659"/>
      <c r="H15" s="659"/>
      <c r="I15" s="659"/>
      <c r="J15" s="659"/>
      <c r="K15" s="659"/>
      <c r="L15" s="659"/>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513"/>
      <c r="BL15" s="16"/>
    </row>
    <row r="16" spans="1:96" s="17" customFormat="1" ht="49.5" customHeight="1">
      <c r="A16" s="435"/>
      <c r="B16" s="640" t="s">
        <v>336</v>
      </c>
      <c r="C16" s="640"/>
      <c r="D16" s="476" t="s">
        <v>9</v>
      </c>
      <c r="E16" s="653" t="s">
        <v>351</v>
      </c>
      <c r="F16" s="653"/>
      <c r="G16" s="653"/>
      <c r="H16" s="641" t="s">
        <v>331</v>
      </c>
      <c r="I16" s="642"/>
      <c r="J16" s="643"/>
      <c r="K16" s="665" t="s">
        <v>341</v>
      </c>
      <c r="L16" s="666"/>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513"/>
      <c r="BL16" s="16"/>
    </row>
    <row r="17" spans="1:96" s="17" customFormat="1" ht="21.75" customHeight="1">
      <c r="A17" s="435"/>
      <c r="B17" s="640"/>
      <c r="C17" s="640"/>
      <c r="D17" s="639"/>
      <c r="E17" s="647"/>
      <c r="F17" s="648"/>
      <c r="G17" s="649"/>
      <c r="H17" s="644"/>
      <c r="I17" s="645"/>
      <c r="J17" s="646"/>
      <c r="K17" s="667"/>
      <c r="L17" s="668"/>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513"/>
      <c r="BL17" s="16"/>
    </row>
    <row r="18" spans="1:96" s="17" customFormat="1" ht="43" customHeight="1">
      <c r="A18" s="435"/>
      <c r="B18" s="640"/>
      <c r="C18" s="640"/>
      <c r="D18" s="639"/>
      <c r="E18" s="647"/>
      <c r="F18" s="648"/>
      <c r="G18" s="649"/>
      <c r="H18" s="647"/>
      <c r="I18" s="648"/>
      <c r="J18" s="649"/>
      <c r="K18" s="667"/>
      <c r="L18" s="66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513"/>
      <c r="BL18" s="16"/>
    </row>
    <row r="19" spans="1:96" s="17" customFormat="1" ht="33" customHeight="1">
      <c r="A19" s="435"/>
      <c r="B19" s="640"/>
      <c r="C19" s="640"/>
      <c r="D19" s="639"/>
      <c r="E19" s="647"/>
      <c r="F19" s="648"/>
      <c r="G19" s="649"/>
      <c r="H19" s="647"/>
      <c r="I19" s="648"/>
      <c r="J19" s="649"/>
      <c r="K19" s="667"/>
      <c r="L19" s="668"/>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513"/>
      <c r="BL19" s="16"/>
    </row>
    <row r="20" spans="1:96" s="17" customFormat="1" ht="25.5" customHeight="1">
      <c r="A20" s="435"/>
      <c r="B20" s="640"/>
      <c r="C20" s="640"/>
      <c r="D20" s="639"/>
      <c r="E20" s="647"/>
      <c r="F20" s="648"/>
      <c r="G20" s="649"/>
      <c r="H20" s="647"/>
      <c r="I20" s="648"/>
      <c r="J20" s="649"/>
      <c r="K20" s="667"/>
      <c r="L20" s="668"/>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513"/>
      <c r="BL20" s="16"/>
    </row>
    <row r="21" spans="1:96" s="17" customFormat="1" ht="30.65" customHeight="1">
      <c r="A21" s="435"/>
      <c r="B21" s="640"/>
      <c r="C21" s="640"/>
      <c r="D21" s="639"/>
      <c r="E21" s="647"/>
      <c r="F21" s="648"/>
      <c r="G21" s="649"/>
      <c r="H21" s="647"/>
      <c r="I21" s="648"/>
      <c r="J21" s="649"/>
      <c r="K21" s="667"/>
      <c r="L21" s="668"/>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513"/>
      <c r="BL21" s="16"/>
    </row>
    <row r="22" spans="1:96" s="17" customFormat="1" ht="39" customHeight="1" thickBot="1">
      <c r="A22" s="435"/>
      <c r="B22" s="640"/>
      <c r="C22" s="640"/>
      <c r="D22" s="639"/>
      <c r="E22" s="650"/>
      <c r="F22" s="651"/>
      <c r="G22" s="652"/>
      <c r="H22" s="650"/>
      <c r="I22" s="651"/>
      <c r="J22" s="652"/>
      <c r="K22" s="669"/>
      <c r="L22" s="670"/>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513"/>
      <c r="BL22" s="16"/>
    </row>
    <row r="23" spans="1:96" ht="26.15" customHeight="1" thickBot="1">
      <c r="B23" s="663" t="s">
        <v>6</v>
      </c>
      <c r="C23" s="663" t="s">
        <v>343</v>
      </c>
      <c r="D23" s="671" t="s">
        <v>340</v>
      </c>
      <c r="E23" s="663" t="s">
        <v>12</v>
      </c>
      <c r="F23" s="664" t="s">
        <v>352</v>
      </c>
      <c r="G23" s="663" t="s">
        <v>9</v>
      </c>
      <c r="H23" s="663" t="s">
        <v>331</v>
      </c>
      <c r="I23" s="663" t="s">
        <v>341</v>
      </c>
      <c r="J23" s="663" t="s">
        <v>13</v>
      </c>
      <c r="K23" s="663" t="s">
        <v>68</v>
      </c>
      <c r="L23" s="676" t="s">
        <v>14</v>
      </c>
      <c r="M23" s="678" t="s">
        <v>15</v>
      </c>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80"/>
      <c r="BI23" s="681" t="s">
        <v>17</v>
      </c>
      <c r="BJ23" s="675" t="s">
        <v>338</v>
      </c>
      <c r="BK23" s="675" t="s">
        <v>18</v>
      </c>
      <c r="BL23" s="21"/>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row>
    <row r="24" spans="1:96" ht="25" customHeight="1">
      <c r="B24" s="663"/>
      <c r="C24" s="663"/>
      <c r="D24" s="672"/>
      <c r="E24" s="663"/>
      <c r="F24" s="673"/>
      <c r="G24" s="663"/>
      <c r="H24" s="663"/>
      <c r="I24" s="663"/>
      <c r="J24" s="663"/>
      <c r="K24" s="663"/>
      <c r="L24" s="676"/>
      <c r="M24" s="660" t="s">
        <v>319</v>
      </c>
      <c r="N24" s="661"/>
      <c r="O24" s="661"/>
      <c r="P24" s="662"/>
      <c r="Q24" s="661" t="s">
        <v>320</v>
      </c>
      <c r="R24" s="661"/>
      <c r="S24" s="661"/>
      <c r="T24" s="661"/>
      <c r="U24" s="660" t="s">
        <v>321</v>
      </c>
      <c r="V24" s="661"/>
      <c r="W24" s="661"/>
      <c r="X24" s="662"/>
      <c r="Y24" s="661" t="s">
        <v>322</v>
      </c>
      <c r="Z24" s="661"/>
      <c r="AA24" s="661"/>
      <c r="AB24" s="661"/>
      <c r="AC24" s="660" t="s">
        <v>323</v>
      </c>
      <c r="AD24" s="661"/>
      <c r="AE24" s="661"/>
      <c r="AF24" s="662"/>
      <c r="AG24" s="661" t="s">
        <v>324</v>
      </c>
      <c r="AH24" s="661"/>
      <c r="AI24" s="661"/>
      <c r="AJ24" s="661"/>
      <c r="AK24" s="660" t="s">
        <v>325</v>
      </c>
      <c r="AL24" s="661"/>
      <c r="AM24" s="661"/>
      <c r="AN24" s="662"/>
      <c r="AO24" s="661" t="s">
        <v>326</v>
      </c>
      <c r="AP24" s="661"/>
      <c r="AQ24" s="661"/>
      <c r="AR24" s="661"/>
      <c r="AS24" s="660" t="s">
        <v>330</v>
      </c>
      <c r="AT24" s="661"/>
      <c r="AU24" s="661"/>
      <c r="AV24" s="662"/>
      <c r="AW24" s="661" t="s">
        <v>327</v>
      </c>
      <c r="AX24" s="661"/>
      <c r="AY24" s="661"/>
      <c r="AZ24" s="661"/>
      <c r="BA24" s="660" t="s">
        <v>328</v>
      </c>
      <c r="BB24" s="661"/>
      <c r="BC24" s="661"/>
      <c r="BD24" s="662"/>
      <c r="BE24" s="661" t="s">
        <v>329</v>
      </c>
      <c r="BF24" s="661"/>
      <c r="BG24" s="661"/>
      <c r="BH24" s="662"/>
      <c r="BI24" s="681"/>
      <c r="BJ24" s="675"/>
      <c r="BK24" s="675"/>
      <c r="BL24" s="21"/>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row>
    <row r="25" spans="1:96" ht="25" customHeight="1" thickBot="1">
      <c r="B25" s="663"/>
      <c r="C25" s="664"/>
      <c r="D25" s="672"/>
      <c r="E25" s="664"/>
      <c r="F25" s="674"/>
      <c r="G25" s="664"/>
      <c r="H25" s="664"/>
      <c r="I25" s="664"/>
      <c r="J25" s="664"/>
      <c r="K25" s="664"/>
      <c r="L25" s="677"/>
      <c r="M25" s="484" t="s">
        <v>332</v>
      </c>
      <c r="N25" s="485" t="s">
        <v>333</v>
      </c>
      <c r="O25" s="485" t="s">
        <v>334</v>
      </c>
      <c r="P25" s="486" t="s">
        <v>335</v>
      </c>
      <c r="Q25" s="487" t="s">
        <v>332</v>
      </c>
      <c r="R25" s="485" t="s">
        <v>333</v>
      </c>
      <c r="S25" s="485" t="s">
        <v>334</v>
      </c>
      <c r="T25" s="485" t="s">
        <v>335</v>
      </c>
      <c r="U25" s="484" t="s">
        <v>332</v>
      </c>
      <c r="V25" s="485" t="s">
        <v>333</v>
      </c>
      <c r="W25" s="485" t="s">
        <v>334</v>
      </c>
      <c r="X25" s="486" t="s">
        <v>335</v>
      </c>
      <c r="Y25" s="487" t="s">
        <v>332</v>
      </c>
      <c r="Z25" s="485" t="s">
        <v>333</v>
      </c>
      <c r="AA25" s="485" t="s">
        <v>334</v>
      </c>
      <c r="AB25" s="485" t="s">
        <v>335</v>
      </c>
      <c r="AC25" s="484" t="s">
        <v>332</v>
      </c>
      <c r="AD25" s="485" t="s">
        <v>333</v>
      </c>
      <c r="AE25" s="485" t="s">
        <v>334</v>
      </c>
      <c r="AF25" s="486" t="s">
        <v>335</v>
      </c>
      <c r="AG25" s="487" t="s">
        <v>332</v>
      </c>
      <c r="AH25" s="485" t="s">
        <v>333</v>
      </c>
      <c r="AI25" s="485" t="s">
        <v>334</v>
      </c>
      <c r="AJ25" s="485" t="s">
        <v>335</v>
      </c>
      <c r="AK25" s="484" t="s">
        <v>332</v>
      </c>
      <c r="AL25" s="485" t="s">
        <v>333</v>
      </c>
      <c r="AM25" s="485" t="s">
        <v>334</v>
      </c>
      <c r="AN25" s="486" t="s">
        <v>335</v>
      </c>
      <c r="AO25" s="487" t="s">
        <v>332</v>
      </c>
      <c r="AP25" s="485" t="s">
        <v>333</v>
      </c>
      <c r="AQ25" s="485" t="s">
        <v>334</v>
      </c>
      <c r="AR25" s="485" t="s">
        <v>335</v>
      </c>
      <c r="AS25" s="484" t="s">
        <v>332</v>
      </c>
      <c r="AT25" s="485" t="s">
        <v>333</v>
      </c>
      <c r="AU25" s="485" t="s">
        <v>334</v>
      </c>
      <c r="AV25" s="486" t="s">
        <v>335</v>
      </c>
      <c r="AW25" s="487" t="s">
        <v>332</v>
      </c>
      <c r="AX25" s="485" t="s">
        <v>333</v>
      </c>
      <c r="AY25" s="485" t="s">
        <v>334</v>
      </c>
      <c r="AZ25" s="485" t="s">
        <v>335</v>
      </c>
      <c r="BA25" s="484" t="s">
        <v>332</v>
      </c>
      <c r="BB25" s="485" t="s">
        <v>333</v>
      </c>
      <c r="BC25" s="485" t="s">
        <v>334</v>
      </c>
      <c r="BD25" s="486" t="s">
        <v>335</v>
      </c>
      <c r="BE25" s="487" t="s">
        <v>332</v>
      </c>
      <c r="BF25" s="485" t="s">
        <v>333</v>
      </c>
      <c r="BG25" s="485" t="s">
        <v>334</v>
      </c>
      <c r="BH25" s="486" t="s">
        <v>335</v>
      </c>
      <c r="BI25" s="681"/>
      <c r="BJ25" s="675"/>
      <c r="BK25" s="675"/>
      <c r="BL25" s="21"/>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row>
    <row r="26" spans="1:96" ht="27.65" customHeight="1">
      <c r="B26" s="502"/>
      <c r="C26" s="499"/>
      <c r="D26" s="501"/>
      <c r="E26" s="451"/>
      <c r="F26" s="451"/>
      <c r="G26" s="457"/>
      <c r="H26" s="452"/>
      <c r="I26" s="452"/>
      <c r="J26" s="462"/>
      <c r="K26" s="508"/>
      <c r="L26" s="477"/>
      <c r="M26" s="488"/>
      <c r="N26" s="489"/>
      <c r="O26" s="489"/>
      <c r="P26" s="490"/>
      <c r="Q26" s="491"/>
      <c r="R26" s="489"/>
      <c r="S26" s="489"/>
      <c r="T26" s="492"/>
      <c r="U26" s="488"/>
      <c r="V26" s="489"/>
      <c r="W26" s="489"/>
      <c r="X26" s="490"/>
      <c r="Y26" s="491"/>
      <c r="Z26" s="489"/>
      <c r="AA26" s="489"/>
      <c r="AB26" s="492"/>
      <c r="AC26" s="488"/>
      <c r="AD26" s="489"/>
      <c r="AE26" s="489"/>
      <c r="AF26" s="490"/>
      <c r="AG26" s="491"/>
      <c r="AH26" s="489"/>
      <c r="AI26" s="489"/>
      <c r="AJ26" s="492"/>
      <c r="AK26" s="488"/>
      <c r="AL26" s="489"/>
      <c r="AM26" s="489"/>
      <c r="AN26" s="490"/>
      <c r="AO26" s="491"/>
      <c r="AP26" s="489"/>
      <c r="AQ26" s="489"/>
      <c r="AR26" s="492"/>
      <c r="AS26" s="488"/>
      <c r="AT26" s="489"/>
      <c r="AU26" s="489"/>
      <c r="AV26" s="490"/>
      <c r="AW26" s="491"/>
      <c r="AX26" s="489"/>
      <c r="AY26" s="489"/>
      <c r="AZ26" s="492"/>
      <c r="BA26" s="488"/>
      <c r="BB26" s="489"/>
      <c r="BC26" s="489"/>
      <c r="BD26" s="490"/>
      <c r="BE26" s="491"/>
      <c r="BF26" s="489"/>
      <c r="BG26" s="489"/>
      <c r="BH26" s="490"/>
      <c r="BI26" s="527" t="str">
        <f>IFERROR((SUM(M26:BH26))/(COUNTIF(M26:BH26,"0")+SUM(M26:BH26)),"")</f>
        <v/>
      </c>
      <c r="BJ26" s="447"/>
      <c r="BK26" s="446"/>
      <c r="BL26" s="21"/>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row>
    <row r="27" spans="1:96" ht="27.65" customHeight="1">
      <c r="B27" s="502"/>
      <c r="C27" s="499"/>
      <c r="D27" s="501"/>
      <c r="E27" s="451"/>
      <c r="F27" s="451"/>
      <c r="G27" s="453"/>
      <c r="H27" s="454"/>
      <c r="I27" s="454"/>
      <c r="J27" s="462"/>
      <c r="K27" s="508"/>
      <c r="L27" s="477"/>
      <c r="M27" s="481"/>
      <c r="N27" s="450"/>
      <c r="O27" s="450"/>
      <c r="P27" s="482"/>
      <c r="Q27" s="480"/>
      <c r="R27" s="450"/>
      <c r="S27" s="450"/>
      <c r="T27" s="483"/>
      <c r="U27" s="481"/>
      <c r="V27" s="450"/>
      <c r="W27" s="450"/>
      <c r="X27" s="482"/>
      <c r="Y27" s="480"/>
      <c r="Z27" s="450"/>
      <c r="AA27" s="450"/>
      <c r="AB27" s="483"/>
      <c r="AC27" s="481"/>
      <c r="AD27" s="450"/>
      <c r="AE27" s="450"/>
      <c r="AF27" s="482"/>
      <c r="AG27" s="480"/>
      <c r="AH27" s="450"/>
      <c r="AI27" s="450"/>
      <c r="AJ27" s="483"/>
      <c r="AK27" s="481"/>
      <c r="AL27" s="450"/>
      <c r="AM27" s="450"/>
      <c r="AN27" s="482"/>
      <c r="AO27" s="480"/>
      <c r="AP27" s="450"/>
      <c r="AQ27" s="450"/>
      <c r="AR27" s="483"/>
      <c r="AS27" s="481"/>
      <c r="AT27" s="450"/>
      <c r="AU27" s="450"/>
      <c r="AV27" s="482"/>
      <c r="AW27" s="480"/>
      <c r="AX27" s="450"/>
      <c r="AY27" s="450"/>
      <c r="AZ27" s="483"/>
      <c r="BA27" s="481"/>
      <c r="BB27" s="450"/>
      <c r="BC27" s="450"/>
      <c r="BD27" s="482"/>
      <c r="BE27" s="480"/>
      <c r="BF27" s="450"/>
      <c r="BG27" s="450"/>
      <c r="BH27" s="482"/>
      <c r="BI27" s="527" t="str">
        <f t="shared" ref="BI27:BI35" si="0">IFERROR((SUM(M27:BH27))/(COUNTIF(M27:BH27,"0")+SUM(M27:BH27)),"")</f>
        <v/>
      </c>
      <c r="BJ27" s="447"/>
      <c r="BK27" s="446"/>
      <c r="BL27" s="21"/>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row>
    <row r="28" spans="1:96" ht="27.65" customHeight="1">
      <c r="B28" s="502"/>
      <c r="C28" s="499"/>
      <c r="D28" s="501"/>
      <c r="E28" s="455"/>
      <c r="F28" s="455"/>
      <c r="G28" s="456"/>
      <c r="H28" s="454"/>
      <c r="I28" s="454"/>
      <c r="J28" s="466"/>
      <c r="K28" s="508"/>
      <c r="L28" s="477"/>
      <c r="M28" s="481"/>
      <c r="N28" s="450"/>
      <c r="O28" s="450"/>
      <c r="P28" s="482"/>
      <c r="Q28" s="480"/>
      <c r="R28" s="450"/>
      <c r="S28" s="450"/>
      <c r="T28" s="483"/>
      <c r="U28" s="481"/>
      <c r="V28" s="450"/>
      <c r="W28" s="450"/>
      <c r="X28" s="482"/>
      <c r="Y28" s="480"/>
      <c r="Z28" s="450"/>
      <c r="AA28" s="450"/>
      <c r="AB28" s="483"/>
      <c r="AC28" s="481"/>
      <c r="AD28" s="450"/>
      <c r="AE28" s="450"/>
      <c r="AF28" s="482"/>
      <c r="AG28" s="480"/>
      <c r="AH28" s="450"/>
      <c r="AI28" s="450"/>
      <c r="AJ28" s="483"/>
      <c r="AK28" s="481"/>
      <c r="AL28" s="450"/>
      <c r="AM28" s="450"/>
      <c r="AN28" s="482"/>
      <c r="AO28" s="480"/>
      <c r="AP28" s="450"/>
      <c r="AQ28" s="450"/>
      <c r="AR28" s="483"/>
      <c r="AS28" s="481"/>
      <c r="AT28" s="450"/>
      <c r="AU28" s="450"/>
      <c r="AV28" s="482"/>
      <c r="AW28" s="480"/>
      <c r="AX28" s="450"/>
      <c r="AY28" s="450"/>
      <c r="AZ28" s="483"/>
      <c r="BA28" s="481"/>
      <c r="BB28" s="450"/>
      <c r="BC28" s="450"/>
      <c r="BD28" s="482"/>
      <c r="BE28" s="480"/>
      <c r="BF28" s="450"/>
      <c r="BG28" s="450"/>
      <c r="BH28" s="482"/>
      <c r="BI28" s="527" t="str">
        <f t="shared" si="0"/>
        <v/>
      </c>
      <c r="BJ28" s="447"/>
      <c r="BK28" s="446"/>
      <c r="BL28" s="21"/>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row>
    <row r="29" spans="1:96" ht="27.65" customHeight="1">
      <c r="B29" s="502"/>
      <c r="C29" s="499"/>
      <c r="D29" s="501"/>
      <c r="E29" s="455"/>
      <c r="F29" s="455"/>
      <c r="G29" s="457"/>
      <c r="H29" s="458"/>
      <c r="I29" s="458"/>
      <c r="J29" s="462"/>
      <c r="K29" s="508"/>
      <c r="L29" s="477"/>
      <c r="M29" s="481"/>
      <c r="N29" s="450"/>
      <c r="O29" s="450"/>
      <c r="P29" s="482"/>
      <c r="Q29" s="480"/>
      <c r="R29" s="450"/>
      <c r="S29" s="450"/>
      <c r="T29" s="483"/>
      <c r="U29" s="481"/>
      <c r="V29" s="450"/>
      <c r="W29" s="450"/>
      <c r="X29" s="482"/>
      <c r="Y29" s="480"/>
      <c r="Z29" s="450"/>
      <c r="AA29" s="450"/>
      <c r="AB29" s="483"/>
      <c r="AC29" s="481"/>
      <c r="AD29" s="450"/>
      <c r="AE29" s="450"/>
      <c r="AF29" s="482"/>
      <c r="AG29" s="480"/>
      <c r="AH29" s="450"/>
      <c r="AI29" s="450"/>
      <c r="AJ29" s="483"/>
      <c r="AK29" s="481"/>
      <c r="AL29" s="450"/>
      <c r="AM29" s="450"/>
      <c r="AN29" s="482"/>
      <c r="AO29" s="480"/>
      <c r="AP29" s="450"/>
      <c r="AQ29" s="450"/>
      <c r="AR29" s="483"/>
      <c r="AS29" s="481"/>
      <c r="AT29" s="450"/>
      <c r="AU29" s="450"/>
      <c r="AV29" s="482"/>
      <c r="AW29" s="480"/>
      <c r="AX29" s="450"/>
      <c r="AY29" s="450"/>
      <c r="AZ29" s="483"/>
      <c r="BA29" s="481"/>
      <c r="BB29" s="450"/>
      <c r="BC29" s="450"/>
      <c r="BD29" s="482"/>
      <c r="BE29" s="480"/>
      <c r="BF29" s="450"/>
      <c r="BG29" s="450"/>
      <c r="BH29" s="482"/>
      <c r="BI29" s="527" t="str">
        <f t="shared" si="0"/>
        <v/>
      </c>
      <c r="BJ29" s="447"/>
      <c r="BK29" s="446"/>
      <c r="BL29" s="21"/>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row>
    <row r="30" spans="1:96" ht="27.65" customHeight="1">
      <c r="B30" s="502"/>
      <c r="C30" s="499"/>
      <c r="D30" s="501"/>
      <c r="E30" s="459"/>
      <c r="F30" s="459"/>
      <c r="G30" s="460"/>
      <c r="H30" s="461"/>
      <c r="I30" s="461"/>
      <c r="J30" s="467"/>
      <c r="K30" s="508"/>
      <c r="L30" s="478"/>
      <c r="M30" s="481"/>
      <c r="N30" s="450"/>
      <c r="O30" s="450"/>
      <c r="P30" s="482"/>
      <c r="Q30" s="480"/>
      <c r="R30" s="450"/>
      <c r="S30" s="450"/>
      <c r="T30" s="483"/>
      <c r="U30" s="481"/>
      <c r="V30" s="450"/>
      <c r="W30" s="450"/>
      <c r="X30" s="482"/>
      <c r="Y30" s="480"/>
      <c r="Z30" s="450"/>
      <c r="AA30" s="450"/>
      <c r="AB30" s="483"/>
      <c r="AC30" s="481"/>
      <c r="AD30" s="450"/>
      <c r="AE30" s="450"/>
      <c r="AF30" s="482"/>
      <c r="AG30" s="480"/>
      <c r="AH30" s="450"/>
      <c r="AI30" s="450"/>
      <c r="AJ30" s="483"/>
      <c r="AK30" s="481"/>
      <c r="AL30" s="450"/>
      <c r="AM30" s="450"/>
      <c r="AN30" s="482"/>
      <c r="AO30" s="480"/>
      <c r="AP30" s="450"/>
      <c r="AQ30" s="450"/>
      <c r="AR30" s="483"/>
      <c r="AS30" s="481"/>
      <c r="AT30" s="450"/>
      <c r="AU30" s="450"/>
      <c r="AV30" s="482"/>
      <c r="AW30" s="480"/>
      <c r="AX30" s="450"/>
      <c r="AY30" s="450"/>
      <c r="AZ30" s="483"/>
      <c r="BA30" s="481"/>
      <c r="BB30" s="450"/>
      <c r="BC30" s="450"/>
      <c r="BD30" s="482"/>
      <c r="BE30" s="480"/>
      <c r="BF30" s="450"/>
      <c r="BG30" s="450"/>
      <c r="BH30" s="482"/>
      <c r="BI30" s="527" t="str">
        <f t="shared" si="0"/>
        <v/>
      </c>
      <c r="BJ30" s="447"/>
      <c r="BK30" s="446"/>
      <c r="BL30" s="21"/>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row>
    <row r="31" spans="1:96" ht="27.65" customHeight="1">
      <c r="B31" s="502"/>
      <c r="C31" s="500"/>
      <c r="D31" s="499"/>
      <c r="E31" s="463"/>
      <c r="F31" s="463"/>
      <c r="G31" s="453"/>
      <c r="H31" s="462"/>
      <c r="I31" s="462"/>
      <c r="J31" s="462"/>
      <c r="K31" s="508"/>
      <c r="L31" s="477"/>
      <c r="M31" s="481"/>
      <c r="N31" s="450"/>
      <c r="O31" s="450"/>
      <c r="P31" s="482"/>
      <c r="Q31" s="480"/>
      <c r="R31" s="450"/>
      <c r="S31" s="450"/>
      <c r="T31" s="483"/>
      <c r="U31" s="481"/>
      <c r="V31" s="450"/>
      <c r="W31" s="450"/>
      <c r="X31" s="482"/>
      <c r="Y31" s="480"/>
      <c r="Z31" s="450"/>
      <c r="AA31" s="450"/>
      <c r="AB31" s="483"/>
      <c r="AC31" s="481"/>
      <c r="AD31" s="450"/>
      <c r="AE31" s="450"/>
      <c r="AF31" s="482"/>
      <c r="AG31" s="480"/>
      <c r="AH31" s="450"/>
      <c r="AI31" s="450"/>
      <c r="AJ31" s="483"/>
      <c r="AK31" s="481"/>
      <c r="AL31" s="450"/>
      <c r="AM31" s="450"/>
      <c r="AN31" s="482"/>
      <c r="AO31" s="480"/>
      <c r="AP31" s="450"/>
      <c r="AQ31" s="450"/>
      <c r="AR31" s="483"/>
      <c r="AS31" s="481"/>
      <c r="AT31" s="450"/>
      <c r="AU31" s="450"/>
      <c r="AV31" s="482"/>
      <c r="AW31" s="480"/>
      <c r="AX31" s="450"/>
      <c r="AY31" s="450"/>
      <c r="AZ31" s="483"/>
      <c r="BA31" s="481"/>
      <c r="BB31" s="450"/>
      <c r="BC31" s="450"/>
      <c r="BD31" s="482"/>
      <c r="BE31" s="480"/>
      <c r="BF31" s="450"/>
      <c r="BG31" s="450"/>
      <c r="BH31" s="482"/>
      <c r="BI31" s="527" t="str">
        <f t="shared" si="0"/>
        <v/>
      </c>
      <c r="BJ31" s="447"/>
      <c r="BK31" s="446"/>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row>
    <row r="32" spans="1:96" ht="27.65" customHeight="1">
      <c r="B32" s="502"/>
      <c r="C32" s="500"/>
      <c r="D32" s="499"/>
      <c r="E32" s="463"/>
      <c r="F32" s="463"/>
      <c r="G32" s="453"/>
      <c r="H32" s="462"/>
      <c r="I32" s="462"/>
      <c r="J32" s="462"/>
      <c r="K32" s="508"/>
      <c r="L32" s="477"/>
      <c r="M32" s="481"/>
      <c r="N32" s="450"/>
      <c r="O32" s="450"/>
      <c r="P32" s="482"/>
      <c r="Q32" s="480"/>
      <c r="R32" s="450"/>
      <c r="S32" s="450"/>
      <c r="T32" s="483"/>
      <c r="U32" s="481"/>
      <c r="V32" s="450"/>
      <c r="W32" s="450"/>
      <c r="X32" s="482"/>
      <c r="Y32" s="480"/>
      <c r="Z32" s="450"/>
      <c r="AA32" s="450"/>
      <c r="AB32" s="483"/>
      <c r="AC32" s="481"/>
      <c r="AD32" s="450"/>
      <c r="AE32" s="450"/>
      <c r="AF32" s="482"/>
      <c r="AG32" s="480"/>
      <c r="AH32" s="450"/>
      <c r="AI32" s="450"/>
      <c r="AJ32" s="483"/>
      <c r="AK32" s="481"/>
      <c r="AL32" s="450"/>
      <c r="AM32" s="450"/>
      <c r="AN32" s="482"/>
      <c r="AO32" s="480"/>
      <c r="AP32" s="450"/>
      <c r="AQ32" s="450"/>
      <c r="AR32" s="483"/>
      <c r="AS32" s="481"/>
      <c r="AT32" s="450"/>
      <c r="AU32" s="450"/>
      <c r="AV32" s="482"/>
      <c r="AW32" s="480"/>
      <c r="AX32" s="450"/>
      <c r="AY32" s="450"/>
      <c r="AZ32" s="483"/>
      <c r="BA32" s="481"/>
      <c r="BB32" s="450"/>
      <c r="BC32" s="450"/>
      <c r="BD32" s="482"/>
      <c r="BE32" s="480"/>
      <c r="BF32" s="450"/>
      <c r="BG32" s="450"/>
      <c r="BH32" s="482"/>
      <c r="BI32" s="527" t="str">
        <f t="shared" si="0"/>
        <v/>
      </c>
      <c r="BJ32" s="447"/>
      <c r="BK32" s="446"/>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row>
    <row r="33" spans="2:96" ht="27.65" customHeight="1">
      <c r="B33" s="502"/>
      <c r="C33" s="500"/>
      <c r="D33" s="499"/>
      <c r="E33" s="463"/>
      <c r="F33" s="463"/>
      <c r="G33" s="453"/>
      <c r="H33" s="454"/>
      <c r="I33" s="454"/>
      <c r="J33" s="498"/>
      <c r="K33" s="508"/>
      <c r="L33" s="477"/>
      <c r="M33" s="481"/>
      <c r="N33" s="450"/>
      <c r="O33" s="450"/>
      <c r="P33" s="482"/>
      <c r="Q33" s="480"/>
      <c r="R33" s="450"/>
      <c r="S33" s="450"/>
      <c r="T33" s="483"/>
      <c r="U33" s="481"/>
      <c r="V33" s="450"/>
      <c r="W33" s="450"/>
      <c r="X33" s="482"/>
      <c r="Y33" s="480"/>
      <c r="Z33" s="450"/>
      <c r="AA33" s="450"/>
      <c r="AB33" s="483"/>
      <c r="AC33" s="481"/>
      <c r="AD33" s="450"/>
      <c r="AE33" s="450"/>
      <c r="AF33" s="482"/>
      <c r="AG33" s="480"/>
      <c r="AH33" s="450"/>
      <c r="AI33" s="450"/>
      <c r="AJ33" s="483"/>
      <c r="AK33" s="481"/>
      <c r="AL33" s="450"/>
      <c r="AM33" s="450"/>
      <c r="AN33" s="482"/>
      <c r="AO33" s="480"/>
      <c r="AP33" s="450"/>
      <c r="AQ33" s="450"/>
      <c r="AR33" s="483"/>
      <c r="AS33" s="481"/>
      <c r="AT33" s="450"/>
      <c r="AU33" s="450"/>
      <c r="AV33" s="482"/>
      <c r="AW33" s="480"/>
      <c r="AX33" s="450"/>
      <c r="AY33" s="450"/>
      <c r="AZ33" s="483"/>
      <c r="BA33" s="481"/>
      <c r="BB33" s="450"/>
      <c r="BC33" s="450"/>
      <c r="BD33" s="482"/>
      <c r="BE33" s="480"/>
      <c r="BF33" s="450"/>
      <c r="BG33" s="450"/>
      <c r="BH33" s="482"/>
      <c r="BI33" s="527" t="str">
        <f t="shared" si="0"/>
        <v/>
      </c>
      <c r="BJ33" s="447"/>
      <c r="BK33" s="446"/>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row>
    <row r="34" spans="2:96" ht="27.65" customHeight="1">
      <c r="B34" s="502"/>
      <c r="C34" s="500"/>
      <c r="D34" s="499"/>
      <c r="E34" s="464"/>
      <c r="F34" s="464"/>
      <c r="G34" s="453"/>
      <c r="H34" s="454"/>
      <c r="I34" s="454"/>
      <c r="J34" s="462"/>
      <c r="K34" s="508"/>
      <c r="L34" s="477"/>
      <c r="M34" s="481"/>
      <c r="N34" s="450"/>
      <c r="O34" s="450"/>
      <c r="P34" s="482"/>
      <c r="Q34" s="480"/>
      <c r="R34" s="450"/>
      <c r="S34" s="450"/>
      <c r="T34" s="483"/>
      <c r="U34" s="481"/>
      <c r="V34" s="450"/>
      <c r="W34" s="450"/>
      <c r="X34" s="482"/>
      <c r="Y34" s="480"/>
      <c r="Z34" s="450"/>
      <c r="AA34" s="450"/>
      <c r="AB34" s="483"/>
      <c r="AC34" s="481"/>
      <c r="AD34" s="450"/>
      <c r="AE34" s="450"/>
      <c r="AF34" s="482"/>
      <c r="AG34" s="480"/>
      <c r="AH34" s="450"/>
      <c r="AI34" s="450"/>
      <c r="AJ34" s="483"/>
      <c r="AK34" s="481"/>
      <c r="AL34" s="450"/>
      <c r="AM34" s="450"/>
      <c r="AN34" s="482"/>
      <c r="AO34" s="480"/>
      <c r="AP34" s="450"/>
      <c r="AQ34" s="450"/>
      <c r="AR34" s="483"/>
      <c r="AS34" s="481"/>
      <c r="AT34" s="450"/>
      <c r="AU34" s="450"/>
      <c r="AV34" s="482"/>
      <c r="AW34" s="480"/>
      <c r="AX34" s="450"/>
      <c r="AY34" s="450"/>
      <c r="AZ34" s="483"/>
      <c r="BA34" s="481"/>
      <c r="BB34" s="450"/>
      <c r="BC34" s="450"/>
      <c r="BD34" s="482"/>
      <c r="BE34" s="480"/>
      <c r="BF34" s="450"/>
      <c r="BG34" s="450"/>
      <c r="BH34" s="482"/>
      <c r="BI34" s="527" t="str">
        <f t="shared" si="0"/>
        <v/>
      </c>
      <c r="BJ34" s="447"/>
      <c r="BK34" s="446"/>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row>
    <row r="35" spans="2:96" ht="27.65" customHeight="1" thickBot="1">
      <c r="B35" s="502"/>
      <c r="C35" s="500"/>
      <c r="D35" s="499"/>
      <c r="E35" s="464"/>
      <c r="F35" s="464"/>
      <c r="G35" s="453"/>
      <c r="H35" s="454"/>
      <c r="I35" s="454"/>
      <c r="J35" s="498"/>
      <c r="K35" s="508"/>
      <c r="L35" s="477"/>
      <c r="M35" s="493"/>
      <c r="N35" s="494"/>
      <c r="O35" s="494"/>
      <c r="P35" s="495"/>
      <c r="Q35" s="496"/>
      <c r="R35" s="494"/>
      <c r="S35" s="494"/>
      <c r="T35" s="497"/>
      <c r="U35" s="493"/>
      <c r="V35" s="494"/>
      <c r="W35" s="494"/>
      <c r="X35" s="495"/>
      <c r="Y35" s="496"/>
      <c r="Z35" s="494"/>
      <c r="AA35" s="494"/>
      <c r="AB35" s="497"/>
      <c r="AC35" s="493"/>
      <c r="AD35" s="494"/>
      <c r="AE35" s="494"/>
      <c r="AF35" s="495"/>
      <c r="AG35" s="496"/>
      <c r="AH35" s="494"/>
      <c r="AI35" s="494"/>
      <c r="AJ35" s="497"/>
      <c r="AK35" s="493"/>
      <c r="AL35" s="494"/>
      <c r="AM35" s="494"/>
      <c r="AN35" s="495"/>
      <c r="AO35" s="496"/>
      <c r="AP35" s="494"/>
      <c r="AQ35" s="494"/>
      <c r="AR35" s="497"/>
      <c r="AS35" s="493"/>
      <c r="AT35" s="494"/>
      <c r="AU35" s="494"/>
      <c r="AV35" s="495"/>
      <c r="AW35" s="496"/>
      <c r="AX35" s="494"/>
      <c r="AY35" s="494"/>
      <c r="AZ35" s="497"/>
      <c r="BA35" s="493"/>
      <c r="BB35" s="494"/>
      <c r="BC35" s="494"/>
      <c r="BD35" s="495"/>
      <c r="BE35" s="496"/>
      <c r="BF35" s="494"/>
      <c r="BG35" s="494"/>
      <c r="BH35" s="495"/>
      <c r="BI35" s="528" t="str">
        <f t="shared" si="0"/>
        <v/>
      </c>
      <c r="BJ35" s="447"/>
      <c r="BK35" s="446"/>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row>
    <row r="36" spans="2:96" ht="37.5" customHeight="1" thickBot="1">
      <c r="B36" s="448"/>
      <c r="G36" s="465"/>
      <c r="H36" s="445"/>
      <c r="I36" s="445"/>
      <c r="J36" s="504" t="s">
        <v>344</v>
      </c>
      <c r="K36" s="525">
        <f>SUM(K26:K35)</f>
        <v>0</v>
      </c>
      <c r="L36" s="479" t="s">
        <v>337</v>
      </c>
      <c r="M36" s="634" t="str">
        <f>+IFERROR((SUM(M26:P35))/(COUNTIF(M26:P35,"0")+SUM(M26:P35)),"")</f>
        <v/>
      </c>
      <c r="N36" s="635"/>
      <c r="O36" s="635"/>
      <c r="P36" s="636"/>
      <c r="Q36" s="637" t="str">
        <f>+IFERROR((SUM(Q26:T35))/(COUNTIF(Q26:T35,"0")+SUM(Q26:T35)),"")</f>
        <v/>
      </c>
      <c r="R36" s="635"/>
      <c r="S36" s="635"/>
      <c r="T36" s="638"/>
      <c r="U36" s="634" t="str">
        <f>+IFERROR((SUM(U26:X35))/(COUNTIF(U26:X35,"0")+SUM(U26:X35)),"")</f>
        <v/>
      </c>
      <c r="V36" s="635"/>
      <c r="W36" s="635"/>
      <c r="X36" s="636"/>
      <c r="Y36" s="637" t="str">
        <f>+IFERROR((SUM(Y26:AB35))/(COUNTIF(Y26:AB35,"0")+SUM(Y26:AB35)),"")</f>
        <v/>
      </c>
      <c r="Z36" s="635"/>
      <c r="AA36" s="635"/>
      <c r="AB36" s="638"/>
      <c r="AC36" s="634" t="str">
        <f>+IFERROR((SUM(AC26:AF35))/(COUNTIF(AC26:AF35,"0")+SUM(AC26:AF35)),"")</f>
        <v/>
      </c>
      <c r="AD36" s="635"/>
      <c r="AE36" s="635"/>
      <c r="AF36" s="636"/>
      <c r="AG36" s="637" t="str">
        <f>+IFERROR((SUM(AG26:AJ35))/(COUNTIF(AG26:AJ35,"0")+SUM(AG26:AJ35)),"")</f>
        <v/>
      </c>
      <c r="AH36" s="635"/>
      <c r="AI36" s="635"/>
      <c r="AJ36" s="638"/>
      <c r="AK36" s="634" t="str">
        <f>+IFERROR((SUM(AK26:AN35))/(COUNTIF(AK26:AN35,"0")+SUM(AK26:AN35)),"")</f>
        <v/>
      </c>
      <c r="AL36" s="635"/>
      <c r="AM36" s="635"/>
      <c r="AN36" s="636"/>
      <c r="AO36" s="637" t="str">
        <f>+IFERROR((SUM(AO26:AR35))/(COUNTIF(AO26:AR35,"0")+SUM(AO26:AR35)),"")</f>
        <v/>
      </c>
      <c r="AP36" s="635"/>
      <c r="AQ36" s="635"/>
      <c r="AR36" s="638"/>
      <c r="AS36" s="634" t="str">
        <f>+IFERROR((SUM(AS26:AV35))/(COUNTIF(AS26:AV35,"0")+SUM(AS26:AV35)),"")</f>
        <v/>
      </c>
      <c r="AT36" s="635"/>
      <c r="AU36" s="635"/>
      <c r="AV36" s="636"/>
      <c r="AW36" s="637" t="str">
        <f>+IFERROR((SUM(AW26:AZ35))/(COUNTIF(AW26:AZ35,"0")+SUM(AW26:AZ35)),"")</f>
        <v/>
      </c>
      <c r="AX36" s="635"/>
      <c r="AY36" s="635"/>
      <c r="AZ36" s="638"/>
      <c r="BA36" s="634" t="str">
        <f>+IFERROR((SUM(BA26:BD35))/(COUNTIF(BA26:BD35,"0")+SUM(BA26:BD35)),"")</f>
        <v/>
      </c>
      <c r="BB36" s="635"/>
      <c r="BC36" s="635"/>
      <c r="BD36" s="636"/>
      <c r="BE36" s="637" t="str">
        <f>+IFERROR((SUM(BE26:BH35))/(COUNTIF(BE26:BH35,"0")+SUM(BE26:BH35)),"")</f>
        <v/>
      </c>
      <c r="BF36" s="635"/>
      <c r="BG36" s="635"/>
      <c r="BH36" s="636"/>
      <c r="BI36" s="526" t="str">
        <f>+IFERROR((SUM(M26:BH35))/(COUNTIF(M26:BH35,"0")+SUM(M26:BH35)),"")</f>
        <v/>
      </c>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row>
    <row r="37" spans="2:96" ht="27.75" customHeight="1">
      <c r="B37" s="448"/>
      <c r="K37" s="509"/>
      <c r="L37" s="445"/>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row>
    <row r="38" spans="2:96" ht="27.75" customHeight="1">
      <c r="B38" s="448"/>
      <c r="K38" s="507"/>
      <c r="L38" s="445"/>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row>
    <row r="39" spans="2:96" ht="27.75" customHeight="1">
      <c r="B39" s="448"/>
      <c r="K39" s="63"/>
      <c r="L39" s="445"/>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row>
    <row r="40" spans="2:96" ht="27.75" customHeight="1">
      <c r="B40" s="448"/>
      <c r="K40" s="63"/>
      <c r="L40" s="445"/>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row>
    <row r="41" spans="2:96" ht="27.75" customHeight="1">
      <c r="B41" s="448"/>
      <c r="K41" s="63"/>
      <c r="L41" s="445"/>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row>
    <row r="42" spans="2:96" ht="27.75" customHeight="1">
      <c r="B42" s="448"/>
      <c r="K42" s="63"/>
      <c r="L42" s="445"/>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row>
    <row r="43" spans="2:96" ht="27.75" customHeight="1">
      <c r="B43" s="448"/>
      <c r="K43" s="63"/>
      <c r="L43" s="445"/>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row>
    <row r="44" spans="2:96" ht="27.75" customHeight="1">
      <c r="B44" s="448"/>
      <c r="K44" s="63"/>
      <c r="L44" s="445"/>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row>
    <row r="45" spans="2:96" ht="27.75" customHeight="1">
      <c r="B45" s="448"/>
      <c r="K45" s="63"/>
      <c r="L45" s="445"/>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row>
    <row r="46" spans="2:96" ht="27.75" customHeight="1">
      <c r="B46" s="448"/>
      <c r="K46" s="63"/>
      <c r="L46" s="445"/>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row>
    <row r="47" spans="2:96" ht="27.75" customHeight="1">
      <c r="B47" s="448"/>
      <c r="K47" s="63"/>
      <c r="L47" s="445"/>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row>
    <row r="48" spans="2:96" ht="27.75" customHeight="1">
      <c r="B48" s="448"/>
      <c r="K48" s="63"/>
      <c r="L48" s="445"/>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row>
    <row r="49" spans="2:96" ht="27.75" customHeight="1">
      <c r="B49" s="448"/>
      <c r="K49" s="63"/>
      <c r="L49" s="445"/>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row>
    <row r="50" spans="2:96" ht="27.75" customHeight="1">
      <c r="B50" s="448"/>
      <c r="K50" s="63"/>
      <c r="L50" s="445"/>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row>
    <row r="51" spans="2:96" ht="27.75" customHeight="1">
      <c r="B51" s="448"/>
      <c r="K51" s="63"/>
      <c r="L51" s="445"/>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row>
    <row r="52" spans="2:96" ht="27.75" customHeight="1">
      <c r="B52" s="448"/>
      <c r="K52" s="63"/>
      <c r="L52" s="445"/>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row>
    <row r="53" spans="2:96" ht="27.75" customHeight="1">
      <c r="B53" s="448"/>
      <c r="K53" s="63"/>
      <c r="L53" s="445"/>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row>
    <row r="54" spans="2:96" ht="27.75" customHeight="1">
      <c r="B54" s="448"/>
      <c r="K54" s="63"/>
      <c r="L54" s="445"/>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row>
    <row r="55" spans="2:96" ht="27.75" customHeight="1">
      <c r="B55" s="448"/>
      <c r="K55" s="63"/>
      <c r="L55" s="445"/>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row>
    <row r="56" spans="2:96" ht="27.75" customHeight="1">
      <c r="B56" s="448"/>
      <c r="K56" s="63"/>
      <c r="L56" s="445"/>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row>
    <row r="57" spans="2:96" ht="27.75" customHeight="1">
      <c r="B57" s="448"/>
      <c r="K57" s="63"/>
      <c r="L57" s="445"/>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row>
    <row r="58" spans="2:96" ht="27.75" customHeight="1">
      <c r="B58" s="448"/>
      <c r="K58" s="63"/>
      <c r="L58" s="445"/>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row>
    <row r="59" spans="2:96" ht="27.75" customHeight="1">
      <c r="B59" s="448"/>
      <c r="K59" s="63"/>
      <c r="L59" s="445"/>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row>
    <row r="60" spans="2:96" ht="27.75" customHeight="1">
      <c r="B60" s="448"/>
      <c r="K60" s="63"/>
      <c r="L60" s="445"/>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row>
    <row r="61" spans="2:96" ht="27.75" customHeight="1">
      <c r="B61" s="448"/>
      <c r="K61" s="63"/>
      <c r="L61" s="445"/>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row>
    <row r="62" spans="2:96" ht="27.75" customHeight="1">
      <c r="B62" s="448"/>
      <c r="K62" s="63"/>
      <c r="L62" s="445"/>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row>
    <row r="63" spans="2:96" ht="27.75" customHeight="1">
      <c r="B63" s="448"/>
      <c r="K63" s="63"/>
      <c r="L63" s="445"/>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row>
    <row r="64" spans="2:96" ht="27.75" customHeight="1">
      <c r="B64" s="448"/>
      <c r="K64" s="63"/>
      <c r="L64" s="445"/>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row>
    <row r="65" spans="2:96" ht="27.75" customHeight="1">
      <c r="B65" s="448"/>
      <c r="K65" s="63"/>
      <c r="L65" s="445"/>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row>
    <row r="66" spans="2:96" ht="27.75" customHeight="1">
      <c r="B66" s="448"/>
      <c r="K66" s="63"/>
      <c r="L66" s="445"/>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row>
    <row r="67" spans="2:96" ht="27.75" customHeight="1">
      <c r="B67" s="448"/>
      <c r="K67" s="63"/>
      <c r="L67" s="445"/>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row>
    <row r="68" spans="2:96" ht="27.75" customHeight="1">
      <c r="B68" s="448"/>
      <c r="K68" s="63"/>
      <c r="L68" s="445"/>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row>
    <row r="69" spans="2:96" ht="27.75" customHeight="1">
      <c r="B69" s="448"/>
      <c r="K69" s="63"/>
      <c r="L69" s="445"/>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row>
    <row r="70" spans="2:96" ht="27.75" customHeight="1">
      <c r="B70" s="448"/>
      <c r="K70" s="63"/>
      <c r="L70" s="445"/>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row>
    <row r="71" spans="2:96" ht="27.75" customHeight="1">
      <c r="B71" s="448"/>
      <c r="K71" s="63"/>
      <c r="L71" s="445"/>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row>
    <row r="72" spans="2:96" ht="27.75" customHeight="1">
      <c r="B72" s="448"/>
      <c r="K72" s="63"/>
      <c r="L72" s="445"/>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row>
    <row r="73" spans="2:96" ht="27.75" customHeight="1">
      <c r="B73" s="448"/>
      <c r="K73" s="63"/>
      <c r="L73" s="44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row>
    <row r="74" spans="2:96" ht="27.75" customHeight="1">
      <c r="B74" s="448"/>
      <c r="K74" s="63"/>
      <c r="L74" s="445"/>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row>
    <row r="75" spans="2:96" ht="27.75" customHeight="1">
      <c r="B75" s="448"/>
      <c r="K75" s="63"/>
      <c r="L75" s="44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row>
    <row r="76" spans="2:96" ht="27.75" customHeight="1">
      <c r="B76" s="448"/>
      <c r="K76" s="63"/>
      <c r="L76" s="445"/>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row>
    <row r="77" spans="2:96" ht="27.75" customHeight="1">
      <c r="B77" s="448"/>
      <c r="K77" s="63"/>
      <c r="L77" s="445"/>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row>
    <row r="78" spans="2:96" ht="27.75" customHeight="1">
      <c r="B78" s="448"/>
      <c r="K78" s="63"/>
      <c r="L78" s="445"/>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row>
    <row r="79" spans="2:96" ht="27.75" customHeight="1">
      <c r="B79" s="448"/>
      <c r="K79" s="63"/>
      <c r="L79" s="445"/>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row>
    <row r="80" spans="2:96" ht="27.75" customHeight="1">
      <c r="B80" s="448"/>
      <c r="K80" s="63"/>
      <c r="L80" s="445"/>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row>
    <row r="81" spans="2:96" ht="27.75" customHeight="1">
      <c r="B81" s="448"/>
      <c r="K81" s="63"/>
      <c r="L81" s="445"/>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row>
    <row r="82" spans="2:96" ht="27.75" customHeight="1">
      <c r="B82" s="448"/>
      <c r="K82" s="63"/>
      <c r="L82" s="445"/>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row>
    <row r="83" spans="2:96" ht="27.75" customHeight="1">
      <c r="B83" s="448"/>
      <c r="K83" s="63"/>
      <c r="L83" s="445"/>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row>
    <row r="84" spans="2:96" ht="27.75" customHeight="1">
      <c r="B84" s="448"/>
      <c r="K84" s="63"/>
      <c r="L84" s="445"/>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row>
    <row r="85" spans="2:96" ht="27.75" customHeight="1">
      <c r="B85" s="448"/>
      <c r="K85" s="63"/>
      <c r="L85" s="445"/>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row>
    <row r="86" spans="2:96" ht="27.75" customHeight="1">
      <c r="K86" s="63"/>
      <c r="L86" s="445"/>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row>
    <row r="87" spans="2:96" ht="27.75" customHeight="1">
      <c r="K87" s="63"/>
      <c r="L87" s="445"/>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row>
    <row r="88" spans="2:96" ht="27.75" customHeight="1">
      <c r="K88" s="63"/>
      <c r="L88" s="445"/>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row>
    <row r="89" spans="2:96" ht="27.75" customHeight="1">
      <c r="K89" s="63"/>
      <c r="L89" s="445"/>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row>
    <row r="90" spans="2:96" ht="27.75" customHeight="1">
      <c r="K90" s="63"/>
      <c r="L90" s="445"/>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row>
    <row r="91" spans="2:96" ht="27.75" customHeight="1">
      <c r="K91" s="63"/>
      <c r="L91" s="445"/>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row>
    <row r="92" spans="2:96" ht="27.75" customHeight="1">
      <c r="K92" s="63"/>
      <c r="L92" s="445"/>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row>
    <row r="93" spans="2:96" ht="27.75" customHeight="1">
      <c r="K93" s="63"/>
      <c r="L93" s="445"/>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row>
    <row r="94" spans="2:96" ht="27.75" customHeight="1">
      <c r="K94" s="63"/>
      <c r="L94" s="445"/>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row>
    <row r="95" spans="2:96" ht="27.75" customHeight="1">
      <c r="K95" s="63"/>
      <c r="L95" s="445"/>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row>
    <row r="96" spans="2:96" ht="27.75" customHeight="1">
      <c r="K96" s="63"/>
      <c r="L96" s="445"/>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row>
    <row r="97" spans="11:96" ht="27.75" customHeight="1">
      <c r="K97" s="63"/>
      <c r="L97" s="445"/>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row>
    <row r="98" spans="11:96" ht="27.75" customHeight="1">
      <c r="K98" s="63"/>
      <c r="L98" s="445"/>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row>
    <row r="99" spans="11:96" ht="27.75" customHeight="1">
      <c r="K99" s="63"/>
      <c r="L99" s="445"/>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row>
    <row r="100" spans="11:96" ht="27.75" customHeight="1">
      <c r="K100" s="63"/>
      <c r="L100" s="445"/>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row>
    <row r="101" spans="11:96" ht="27.75" customHeight="1">
      <c r="K101" s="63"/>
      <c r="L101" s="445"/>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row>
    <row r="102" spans="11:96" ht="27.75" customHeight="1">
      <c r="K102" s="63"/>
      <c r="L102" s="445"/>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row>
    <row r="103" spans="11:96" ht="27.75" customHeight="1">
      <c r="K103" s="63"/>
      <c r="L103" s="445"/>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row>
    <row r="104" spans="11:96" ht="27.75" customHeight="1">
      <c r="K104" s="63"/>
      <c r="L104" s="445"/>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row>
    <row r="105" spans="11:96" ht="27.75" customHeight="1">
      <c r="K105" s="63"/>
      <c r="L105" s="445"/>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row>
    <row r="106" spans="11:96" ht="27.75" customHeight="1">
      <c r="K106" s="63"/>
      <c r="L106" s="445"/>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row>
    <row r="107" spans="11:96" ht="27.75" customHeight="1">
      <c r="K107" s="63"/>
      <c r="L107" s="445"/>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row>
    <row r="108" spans="11:96" ht="27.75" customHeight="1">
      <c r="K108" s="63"/>
      <c r="L108" s="445"/>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row>
    <row r="109" spans="11:96" ht="27.75" customHeight="1">
      <c r="K109" s="63"/>
      <c r="L109" s="445"/>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row>
    <row r="110" spans="11:96" ht="27.75" customHeight="1">
      <c r="K110" s="63"/>
      <c r="L110" s="445"/>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row>
    <row r="111" spans="11:96" ht="27.75" customHeight="1">
      <c r="K111" s="63"/>
      <c r="L111" s="445"/>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row>
    <row r="112" spans="11:96" ht="27.75" customHeight="1">
      <c r="K112" s="63"/>
      <c r="L112" s="445"/>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row>
    <row r="113" spans="11:96" ht="27.75" customHeight="1">
      <c r="K113" s="63"/>
      <c r="L113" s="445"/>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row>
    <row r="114" spans="11:96" ht="27.75" customHeight="1">
      <c r="K114" s="63"/>
      <c r="L114" s="445"/>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row>
    <row r="115" spans="11:96" ht="27.75" customHeight="1">
      <c r="K115" s="63"/>
      <c r="L115" s="445"/>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row>
    <row r="116" spans="11:96" ht="27.75" customHeight="1">
      <c r="K116" s="63"/>
      <c r="L116" s="445"/>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row>
    <row r="117" spans="11:96" ht="27.75" customHeight="1">
      <c r="K117" s="63"/>
      <c r="L117" s="445"/>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row>
    <row r="118" spans="11:96" ht="27.75" customHeight="1">
      <c r="K118" s="63"/>
      <c r="L118" s="445"/>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row>
    <row r="119" spans="11:96" ht="27.75" customHeight="1">
      <c r="K119" s="63"/>
      <c r="L119" s="445"/>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row>
    <row r="120" spans="11:96" ht="27.75" customHeight="1">
      <c r="K120" s="63"/>
      <c r="L120" s="445"/>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row>
    <row r="121" spans="11:96" ht="27.75" customHeight="1">
      <c r="K121" s="63"/>
      <c r="L121" s="445"/>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row>
    <row r="122" spans="11:96" ht="27.75" customHeight="1">
      <c r="K122" s="63"/>
      <c r="L122" s="445"/>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row>
    <row r="123" spans="11:96" ht="27.75" customHeight="1">
      <c r="K123" s="63"/>
      <c r="L123" s="445"/>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row>
    <row r="124" spans="11:96" ht="27.75" customHeight="1">
      <c r="K124" s="63"/>
      <c r="L124" s="445"/>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row>
    <row r="125" spans="11:96" ht="27.75" customHeight="1">
      <c r="K125" s="63"/>
      <c r="L125" s="445"/>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row>
    <row r="126" spans="11:96" ht="27.75" customHeight="1">
      <c r="K126" s="63"/>
      <c r="L126" s="445"/>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row>
    <row r="127" spans="11:96" ht="27.75" customHeight="1">
      <c r="K127" s="63"/>
      <c r="L127" s="445"/>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row>
    <row r="128" spans="11:96" ht="27.75" customHeight="1">
      <c r="K128" s="63"/>
      <c r="L128" s="445"/>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row>
    <row r="129" spans="11:96" ht="27.75" customHeight="1">
      <c r="K129" s="63"/>
      <c r="L129" s="445"/>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row>
    <row r="130" spans="11:96" ht="27.75" customHeight="1">
      <c r="K130" s="63"/>
      <c r="L130" s="445"/>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row>
    <row r="131" spans="11:96" ht="27.75" customHeight="1">
      <c r="K131" s="63"/>
      <c r="L131" s="445"/>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row>
    <row r="132" spans="11:96" ht="27.75" customHeight="1">
      <c r="K132" s="63"/>
      <c r="L132" s="445"/>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row>
    <row r="133" spans="11:96" ht="27.75" customHeight="1">
      <c r="K133" s="63"/>
      <c r="L133" s="445"/>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row>
    <row r="134" spans="11:96" ht="27.75" customHeight="1">
      <c r="K134" s="63"/>
      <c r="L134" s="445"/>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row>
    <row r="135" spans="11:96" ht="27.75" customHeight="1">
      <c r="K135" s="63"/>
      <c r="L135" s="445"/>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row>
    <row r="136" spans="11:96" ht="27.75" customHeight="1">
      <c r="K136" s="63"/>
      <c r="L136" s="445"/>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row>
    <row r="137" spans="11:96" ht="27.75" customHeight="1">
      <c r="K137" s="63"/>
      <c r="L137" s="445"/>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row>
    <row r="138" spans="11:96" ht="27.75" customHeight="1">
      <c r="K138" s="63"/>
      <c r="L138" s="445"/>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row>
    <row r="139" spans="11:96" ht="27.75" customHeight="1">
      <c r="K139" s="63"/>
      <c r="L139" s="445"/>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row>
    <row r="140" spans="11:96" ht="27.75" customHeight="1">
      <c r="K140" s="63"/>
      <c r="L140" s="445"/>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row>
    <row r="141" spans="11:96" ht="27.75" customHeight="1">
      <c r="K141" s="63"/>
      <c r="L141" s="445"/>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row>
    <row r="142" spans="11:96" ht="27.75" customHeight="1">
      <c r="K142" s="63"/>
      <c r="L142" s="445"/>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row>
    <row r="143" spans="11:96" ht="27.75" customHeight="1">
      <c r="K143" s="63"/>
      <c r="L143" s="445"/>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row>
    <row r="144" spans="11:96" ht="27.75" customHeight="1">
      <c r="K144" s="63"/>
      <c r="L144" s="445"/>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row>
    <row r="145" spans="11:96" ht="27.75" customHeight="1">
      <c r="K145" s="63"/>
      <c r="L145" s="445"/>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row>
    <row r="146" spans="11:96" ht="27.75" customHeight="1">
      <c r="K146" s="63"/>
      <c r="L146" s="445"/>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row>
    <row r="147" spans="11:96" ht="27.75" customHeight="1">
      <c r="K147" s="63"/>
      <c r="L147" s="445"/>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row>
    <row r="148" spans="11:96" ht="27.75" customHeight="1">
      <c r="K148" s="63"/>
      <c r="L148" s="445"/>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row>
    <row r="149" spans="11:96" ht="27.75" customHeight="1">
      <c r="K149" s="63"/>
      <c r="L149" s="445"/>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row>
    <row r="150" spans="11:96" ht="27.75" customHeight="1">
      <c r="K150" s="63"/>
      <c r="L150" s="445"/>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row>
    <row r="151" spans="11:96" ht="27.75" customHeight="1">
      <c r="K151" s="63"/>
      <c r="L151" s="445"/>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row>
    <row r="152" spans="11:96" ht="27.75" customHeight="1">
      <c r="K152" s="63"/>
      <c r="L152" s="445"/>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row>
    <row r="153" spans="11:96" ht="27.75" customHeight="1">
      <c r="K153" s="63"/>
      <c r="L153" s="445"/>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row>
    <row r="154" spans="11:96" ht="27.75" customHeight="1">
      <c r="K154" s="63"/>
      <c r="L154" s="445"/>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row>
    <row r="155" spans="11:96" ht="27.75" customHeight="1">
      <c r="K155" s="63"/>
      <c r="L155" s="445"/>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row>
    <row r="156" spans="11:96" ht="27.75" customHeight="1">
      <c r="K156" s="63"/>
      <c r="L156" s="445"/>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row>
    <row r="157" spans="11:96" ht="27.75" customHeight="1">
      <c r="K157" s="63"/>
      <c r="L157" s="445"/>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row>
    <row r="158" spans="11:96" ht="27.75" customHeight="1">
      <c r="K158" s="63"/>
      <c r="L158" s="445"/>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row>
    <row r="159" spans="11:96" ht="27.75" customHeight="1">
      <c r="K159" s="63"/>
      <c r="L159" s="445"/>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row>
    <row r="160" spans="11:96" ht="27.75" customHeight="1">
      <c r="K160" s="63"/>
      <c r="L160" s="445"/>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row>
    <row r="161" spans="11:96" ht="27.75" customHeight="1">
      <c r="K161" s="63"/>
      <c r="L161" s="445"/>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row>
    <row r="162" spans="11:96" ht="27.75" customHeight="1">
      <c r="K162" s="63"/>
      <c r="L162" s="445"/>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row>
    <row r="163" spans="11:96" ht="27.75" customHeight="1">
      <c r="K163" s="63"/>
      <c r="L163" s="445"/>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row>
    <row r="164" spans="11:96" ht="27.75" customHeight="1">
      <c r="K164" s="63"/>
      <c r="L164" s="445"/>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row>
    <row r="165" spans="11:96" ht="27.75" customHeight="1">
      <c r="K165" s="63"/>
      <c r="L165" s="445"/>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row>
    <row r="166" spans="11:96" ht="27.75" customHeight="1">
      <c r="K166" s="63"/>
      <c r="L166" s="445"/>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row>
    <row r="167" spans="11:96" ht="27.75" customHeight="1">
      <c r="K167" s="63"/>
      <c r="L167" s="445"/>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row>
    <row r="168" spans="11:96" ht="27.75" customHeight="1">
      <c r="K168" s="63"/>
      <c r="L168" s="445"/>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row>
    <row r="169" spans="11:96" ht="27.75" customHeight="1">
      <c r="K169" s="63"/>
      <c r="L169" s="445"/>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row>
    <row r="170" spans="11:96" ht="27.75" customHeight="1">
      <c r="K170" s="63"/>
      <c r="L170" s="445"/>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row>
    <row r="171" spans="11:96" ht="27.75" customHeight="1">
      <c r="K171" s="63"/>
      <c r="L171" s="445"/>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row>
    <row r="172" spans="11:96" ht="27.75" customHeight="1">
      <c r="K172" s="63"/>
      <c r="L172" s="445"/>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row>
    <row r="173" spans="11:96" ht="27.75" customHeight="1">
      <c r="K173" s="63"/>
      <c r="L173" s="445"/>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row>
    <row r="174" spans="11:96" ht="27.75" customHeight="1">
      <c r="K174" s="63"/>
      <c r="L174" s="445"/>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row>
    <row r="175" spans="11:96" ht="27.75" customHeight="1">
      <c r="K175" s="63"/>
      <c r="L175" s="445"/>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row>
    <row r="176" spans="11:96" ht="27.75" customHeight="1">
      <c r="K176" s="63"/>
      <c r="L176" s="445"/>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row>
    <row r="177" spans="11:96" ht="27.75" customHeight="1">
      <c r="K177" s="63"/>
      <c r="L177" s="445"/>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row>
    <row r="178" spans="11:96" ht="27.75" customHeight="1">
      <c r="K178" s="63"/>
      <c r="L178" s="445"/>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row>
    <row r="179" spans="11:96" ht="27.75" customHeight="1">
      <c r="K179" s="63"/>
      <c r="L179" s="445"/>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row>
    <row r="180" spans="11:96" ht="27.75" customHeight="1">
      <c r="K180" s="63"/>
      <c r="L180" s="445"/>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row>
    <row r="181" spans="11:96" ht="27.75" customHeight="1">
      <c r="K181" s="63"/>
      <c r="L181" s="445"/>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row>
    <row r="182" spans="11:96" ht="27.75" customHeight="1">
      <c r="K182" s="63"/>
      <c r="L182" s="445"/>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row>
    <row r="183" spans="11:96" ht="27.75" customHeight="1">
      <c r="K183" s="63"/>
      <c r="L183" s="445"/>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row>
    <row r="184" spans="11:96" ht="27.75" customHeight="1">
      <c r="K184" s="63"/>
      <c r="L184" s="445"/>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row>
    <row r="185" spans="11:96" ht="27.75" customHeight="1">
      <c r="K185" s="63"/>
      <c r="L185" s="445"/>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row>
    <row r="186" spans="11:96" ht="27.75" customHeight="1">
      <c r="K186" s="63"/>
      <c r="L186" s="445"/>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row>
    <row r="187" spans="11:96" ht="27.75" customHeight="1">
      <c r="K187" s="63"/>
      <c r="L187" s="445"/>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row>
    <row r="188" spans="11:96" ht="27.75" customHeight="1">
      <c r="K188" s="63"/>
      <c r="L188" s="445"/>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row>
    <row r="189" spans="11:96" ht="27.75" customHeight="1">
      <c r="K189" s="63"/>
      <c r="L189" s="445"/>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row>
    <row r="190" spans="11:96" ht="27.75" customHeight="1">
      <c r="K190" s="63"/>
      <c r="L190" s="445"/>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row>
    <row r="191" spans="11:96" ht="27.75" customHeight="1">
      <c r="K191" s="63"/>
      <c r="L191" s="445"/>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row>
    <row r="192" spans="11:96" ht="27.75" customHeight="1">
      <c r="K192" s="63"/>
      <c r="L192" s="445"/>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row>
    <row r="193" spans="11:96" ht="27.75" customHeight="1">
      <c r="K193" s="63"/>
      <c r="L193" s="445"/>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row>
    <row r="194" spans="11:96" ht="27.75" customHeight="1">
      <c r="K194" s="63"/>
      <c r="L194" s="445"/>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row>
    <row r="195" spans="11:96" ht="27.75" customHeight="1">
      <c r="K195" s="63"/>
      <c r="L195" s="445"/>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row>
    <row r="196" spans="11:96" ht="27.75" customHeight="1">
      <c r="K196" s="63"/>
      <c r="L196" s="445"/>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row>
    <row r="197" spans="11:96" ht="27.75" customHeight="1">
      <c r="K197" s="63"/>
      <c r="L197" s="445"/>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row>
    <row r="198" spans="11:96" ht="27.75" customHeight="1">
      <c r="K198" s="63"/>
      <c r="L198" s="445"/>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row>
    <row r="199" spans="11:96" ht="27.75" customHeight="1">
      <c r="K199" s="63"/>
      <c r="L199" s="445"/>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row>
    <row r="200" spans="11:96" ht="27.75" customHeight="1">
      <c r="K200" s="63"/>
      <c r="L200" s="445"/>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row>
    <row r="201" spans="11:96" ht="27.75" customHeight="1">
      <c r="K201" s="63"/>
      <c r="L201" s="445"/>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row>
    <row r="202" spans="11:96" ht="27.75" customHeight="1">
      <c r="K202" s="63"/>
      <c r="L202" s="445"/>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row>
    <row r="203" spans="11:96" ht="27.75" customHeight="1">
      <c r="K203" s="63"/>
      <c r="L203" s="445"/>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row>
    <row r="204" spans="11:96" ht="27.75" customHeight="1">
      <c r="K204" s="63"/>
      <c r="L204" s="445"/>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row>
    <row r="205" spans="11:96" ht="27.75" customHeight="1">
      <c r="K205" s="63"/>
      <c r="L205" s="445"/>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row>
    <row r="206" spans="11:96" ht="27.75" customHeight="1">
      <c r="K206" s="63"/>
      <c r="L206" s="445"/>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row>
    <row r="207" spans="11:96" ht="27.75" customHeight="1">
      <c r="K207" s="63"/>
      <c r="L207" s="445"/>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row>
    <row r="208" spans="11:96" ht="27.75" customHeight="1">
      <c r="K208" s="63"/>
      <c r="L208" s="445"/>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row>
    <row r="209" spans="11:96" ht="27.75" customHeight="1">
      <c r="K209" s="63"/>
      <c r="L209" s="445"/>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row>
    <row r="210" spans="11:96" ht="27.75" customHeight="1">
      <c r="K210" s="63"/>
      <c r="L210" s="445"/>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row>
    <row r="211" spans="11:96" ht="27.75" customHeight="1">
      <c r="K211" s="63"/>
      <c r="L211" s="445"/>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row>
    <row r="212" spans="11:96" ht="27.75" customHeight="1">
      <c r="K212" s="63"/>
      <c r="L212" s="445"/>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row>
    <row r="213" spans="11:96" ht="27.75" customHeight="1">
      <c r="K213" s="63"/>
      <c r="L213" s="445"/>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row>
    <row r="214" spans="11:96" ht="27.75" customHeight="1">
      <c r="K214" s="63"/>
      <c r="L214" s="445"/>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row>
    <row r="215" spans="11:96" ht="27.75" customHeight="1">
      <c r="K215" s="63"/>
      <c r="L215" s="445"/>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row>
    <row r="216" spans="11:96" ht="27.75" customHeight="1">
      <c r="K216" s="63"/>
      <c r="L216" s="445"/>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row>
    <row r="217" spans="11:96" ht="27.75" customHeight="1">
      <c r="K217" s="63"/>
      <c r="L217" s="445"/>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row>
    <row r="218" spans="11:96" ht="27.75" customHeight="1">
      <c r="K218" s="63"/>
      <c r="L218" s="445"/>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row>
    <row r="219" spans="11:96" ht="27.75" customHeight="1">
      <c r="K219" s="63"/>
      <c r="L219" s="445"/>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row>
    <row r="220" spans="11:96" ht="27.75" customHeight="1">
      <c r="K220" s="63"/>
      <c r="L220" s="445"/>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row>
    <row r="221" spans="11:96" ht="27.75" customHeight="1">
      <c r="K221" s="63"/>
      <c r="L221" s="445"/>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row>
    <row r="222" spans="11:96" ht="27.75" customHeight="1">
      <c r="K222" s="63"/>
      <c r="L222" s="445"/>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row>
    <row r="223" spans="11:96" ht="27.75" customHeight="1">
      <c r="K223" s="63"/>
      <c r="L223" s="445"/>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row>
    <row r="224" spans="11:96" ht="27.75" customHeight="1">
      <c r="K224" s="63"/>
      <c r="L224" s="445"/>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row>
    <row r="225" spans="11:96" ht="27.75" customHeight="1">
      <c r="K225" s="63"/>
      <c r="L225" s="445"/>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row>
    <row r="226" spans="11:96" ht="27.75" customHeight="1">
      <c r="K226" s="63"/>
      <c r="L226" s="445"/>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row>
    <row r="227" spans="11:96" ht="27.75" customHeight="1">
      <c r="K227" s="63"/>
      <c r="L227" s="445"/>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row>
    <row r="228" spans="11:96" ht="27.75" customHeight="1">
      <c r="K228" s="63"/>
      <c r="L228" s="445"/>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row>
    <row r="229" spans="11:96" ht="27.75" customHeight="1">
      <c r="K229" s="63"/>
      <c r="L229" s="445"/>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row>
    <row r="230" spans="11:96" ht="27.75" customHeight="1">
      <c r="K230" s="63"/>
      <c r="L230" s="445"/>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row>
    <row r="231" spans="11:96" ht="27.75" customHeight="1">
      <c r="K231" s="63"/>
      <c r="L231" s="445"/>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row>
    <row r="232" spans="11:96" ht="27.75" customHeight="1">
      <c r="K232" s="63"/>
      <c r="L232" s="445"/>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row>
    <row r="233" spans="11:96" ht="27.75" customHeight="1">
      <c r="K233" s="63"/>
      <c r="L233" s="445"/>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row>
    <row r="234" spans="11:96" ht="27.75" customHeight="1">
      <c r="K234" s="63"/>
      <c r="L234" s="445"/>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row>
    <row r="235" spans="11:96" ht="27.75" customHeight="1">
      <c r="K235" s="63"/>
      <c r="L235" s="445"/>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row>
    <row r="236" spans="11:96" ht="27.75" customHeight="1">
      <c r="K236" s="63"/>
      <c r="L236" s="445"/>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row>
  </sheetData>
  <mergeCells count="55">
    <mergeCell ref="D2:G6"/>
    <mergeCell ref="H2:H3"/>
    <mergeCell ref="B13:C13"/>
    <mergeCell ref="B14:C14"/>
    <mergeCell ref="D13:L13"/>
    <mergeCell ref="D14:L14"/>
    <mergeCell ref="H23:H25"/>
    <mergeCell ref="B15:C15"/>
    <mergeCell ref="B16:C22"/>
    <mergeCell ref="E16:G16"/>
    <mergeCell ref="H16:J16"/>
    <mergeCell ref="D17:D22"/>
    <mergeCell ref="E17:G22"/>
    <mergeCell ref="H17:J22"/>
    <mergeCell ref="B23:B25"/>
    <mergeCell ref="C23:C25"/>
    <mergeCell ref="D23:D25"/>
    <mergeCell ref="E23:E25"/>
    <mergeCell ref="G23:G25"/>
    <mergeCell ref="I23:I25"/>
    <mergeCell ref="J23:J25"/>
    <mergeCell ref="K23:K25"/>
    <mergeCell ref="L23:L25"/>
    <mergeCell ref="M23:BH23"/>
    <mergeCell ref="AS24:AV24"/>
    <mergeCell ref="AW24:AZ24"/>
    <mergeCell ref="BA24:BD24"/>
    <mergeCell ref="BE24:BH24"/>
    <mergeCell ref="BJ23:BJ25"/>
    <mergeCell ref="BK23:BK25"/>
    <mergeCell ref="M24:P24"/>
    <mergeCell ref="Q24:T24"/>
    <mergeCell ref="U24:X24"/>
    <mergeCell ref="Y24:AB24"/>
    <mergeCell ref="AC24:AF24"/>
    <mergeCell ref="AG24:AJ24"/>
    <mergeCell ref="AK24:AN24"/>
    <mergeCell ref="AO24:AR24"/>
    <mergeCell ref="BI23:BI25"/>
    <mergeCell ref="D15:L15"/>
    <mergeCell ref="K16:L16"/>
    <mergeCell ref="K17:L22"/>
    <mergeCell ref="F23:F25"/>
    <mergeCell ref="BE36:BH36"/>
    <mergeCell ref="M36:P36"/>
    <mergeCell ref="Q36:T36"/>
    <mergeCell ref="U36:X36"/>
    <mergeCell ref="Y36:AB36"/>
    <mergeCell ref="AC36:AF36"/>
    <mergeCell ref="AG36:AJ36"/>
    <mergeCell ref="AK36:AN36"/>
    <mergeCell ref="AO36:AR36"/>
    <mergeCell ref="AS36:AV36"/>
    <mergeCell ref="AW36:AZ36"/>
    <mergeCell ref="BA36:BD36"/>
  </mergeCells>
  <conditionalFormatting sqref="N26">
    <cfRule type="iconSet" priority="1">
      <iconSet iconSet="4TrafficLights" showValue="0">
        <cfvo type="percent" val="0"/>
        <cfvo type="num" val="0.25"/>
        <cfvo type="num" val="0.75"/>
        <cfvo type="num" val="1"/>
      </iconSet>
    </cfRule>
  </conditionalFormatting>
  <conditionalFormatting sqref="M26:BH35">
    <cfRule type="iconSet" priority="2">
      <iconSet iconSet="4TrafficLights" showValue="0">
        <cfvo type="percent" val="0"/>
        <cfvo type="num" val="0.25"/>
        <cfvo type="num" val="0.75"/>
        <cfvo type="num" val="1"/>
      </iconSet>
    </cfRule>
  </conditionalFormatting>
  <printOptions horizontalCentered="1" verticalCentered="1"/>
  <pageMargins left="0.19685039370078741" right="0.19685039370078741" top="0.23622047244094491" bottom="0.23622047244094491" header="0" footer="7.874015748031496E-2"/>
  <pageSetup paperSize="8" scale="25"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236"/>
  <sheetViews>
    <sheetView showGridLines="0" zoomScale="70" zoomScaleNormal="70" zoomScaleSheetLayoutView="100" workbookViewId="0">
      <selection activeCell="F9" sqref="F9"/>
    </sheetView>
  </sheetViews>
  <sheetFormatPr defaultColWidth="12" defaultRowHeight="15.5"/>
  <cols>
    <col min="1" max="1" width="1.5" style="435" customWidth="1"/>
    <col min="2" max="2" width="7.296875" style="63" customWidth="1"/>
    <col min="3" max="3" width="38" style="63" customWidth="1"/>
    <col min="4" max="4" width="56.19921875" style="445" customWidth="1"/>
    <col min="5" max="5" width="50.296875" style="63" customWidth="1"/>
    <col min="6" max="6" width="41.69921875" style="63" customWidth="1"/>
    <col min="7" max="7" width="27.69921875" style="63" customWidth="1"/>
    <col min="8" max="9" width="32.19921875" style="64" customWidth="1"/>
    <col min="10" max="10" width="27.19921875" style="64" customWidth="1"/>
    <col min="11" max="11" width="18" style="64" customWidth="1"/>
    <col min="12" max="12" width="24.19921875" style="471" customWidth="1"/>
    <col min="13" max="60" width="5.69921875" style="64" customWidth="1"/>
    <col min="61" max="61" width="23.296875" style="63" customWidth="1"/>
    <col min="62" max="62" width="46.796875" style="63" customWidth="1"/>
    <col min="63" max="63" width="49.796875" style="445" customWidth="1"/>
    <col min="64" max="64" width="22.296875" style="4" customWidth="1"/>
    <col min="65" max="65" width="19.296875" style="1" customWidth="1"/>
    <col min="66" max="96" width="12" style="1"/>
    <col min="97" max="16384" width="12" style="63"/>
  </cols>
  <sheetData>
    <row r="1" spans="1:96" ht="7.5" customHeight="1" thickBot="1">
      <c r="B1" s="1"/>
      <c r="C1" s="1"/>
      <c r="D1" s="444"/>
      <c r="E1" s="1"/>
      <c r="F1" s="1"/>
      <c r="G1" s="1"/>
      <c r="H1" s="2"/>
      <c r="I1" s="2"/>
      <c r="J1" s="2"/>
      <c r="K1" s="2"/>
      <c r="L1" s="46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
      <c r="BJ1" s="1"/>
      <c r="BK1" s="444"/>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row>
    <row r="2" spans="1:96" ht="21.75" customHeight="1">
      <c r="B2" s="472"/>
      <c r="C2" s="436"/>
      <c r="D2" s="563" t="s">
        <v>318</v>
      </c>
      <c r="E2" s="563"/>
      <c r="F2" s="563"/>
      <c r="G2" s="654"/>
      <c r="H2" s="570" t="s">
        <v>0</v>
      </c>
      <c r="I2" s="505"/>
      <c r="J2" s="442"/>
      <c r="K2" s="442"/>
      <c r="L2" s="469"/>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510"/>
      <c r="BJ2" s="510"/>
      <c r="BK2" s="511"/>
      <c r="BM2" s="63"/>
      <c r="BN2" s="63"/>
      <c r="BO2" s="63"/>
      <c r="BP2" s="63"/>
      <c r="BQ2" s="63"/>
      <c r="BR2" s="63"/>
      <c r="BS2" s="63"/>
      <c r="BT2" s="63"/>
      <c r="BU2" s="63"/>
      <c r="BV2" s="63"/>
      <c r="BW2" s="63"/>
      <c r="BX2" s="63"/>
      <c r="BY2" s="63"/>
      <c r="BZ2" s="63"/>
      <c r="CA2" s="63"/>
      <c r="CB2" s="63"/>
      <c r="CC2" s="63"/>
      <c r="CD2" s="63"/>
      <c r="CE2" s="63"/>
      <c r="CF2" s="439"/>
      <c r="CG2" s="63"/>
      <c r="CH2" s="63"/>
      <c r="CI2" s="63"/>
      <c r="CJ2" s="63"/>
      <c r="CK2" s="63"/>
      <c r="CL2" s="63"/>
      <c r="CM2" s="63"/>
      <c r="CN2" s="63"/>
      <c r="CO2" s="63"/>
      <c r="CP2" s="63"/>
      <c r="CQ2" s="63"/>
      <c r="CR2" s="63"/>
    </row>
    <row r="3" spans="1:96" ht="15" customHeight="1" thickBot="1">
      <c r="B3" s="473"/>
      <c r="C3" s="437"/>
      <c r="D3" s="655"/>
      <c r="E3" s="655"/>
      <c r="F3" s="655"/>
      <c r="G3" s="656"/>
      <c r="H3" s="571"/>
      <c r="I3" s="506"/>
      <c r="J3" s="20"/>
      <c r="K3" s="20"/>
      <c r="L3" s="47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7"/>
      <c r="BJ3" s="17"/>
      <c r="BK3" s="512"/>
      <c r="BM3" s="63"/>
      <c r="BN3" s="63"/>
      <c r="BO3" s="63"/>
      <c r="BP3" s="63"/>
      <c r="BQ3" s="63"/>
      <c r="BR3" s="63"/>
      <c r="BS3" s="63"/>
      <c r="BT3" s="63"/>
      <c r="BU3" s="63"/>
      <c r="BV3" s="63"/>
      <c r="BW3" s="63"/>
      <c r="BX3" s="63"/>
      <c r="BY3" s="63"/>
      <c r="BZ3" s="63"/>
      <c r="CA3" s="63"/>
      <c r="CB3" s="63"/>
      <c r="CC3" s="63"/>
      <c r="CD3" s="63"/>
      <c r="CE3" s="63"/>
      <c r="CF3" s="440"/>
      <c r="CG3" s="63"/>
      <c r="CH3" s="63"/>
      <c r="CI3" s="63"/>
      <c r="CJ3" s="63"/>
      <c r="CK3" s="63"/>
      <c r="CL3" s="63"/>
      <c r="CM3" s="63"/>
      <c r="CN3" s="63"/>
      <c r="CO3" s="63"/>
      <c r="CP3" s="63"/>
      <c r="CQ3" s="63"/>
      <c r="CR3" s="63"/>
    </row>
    <row r="4" spans="1:96" ht="25.5" customHeight="1" thickBot="1">
      <c r="B4" s="473"/>
      <c r="C4" s="437"/>
      <c r="D4" s="655"/>
      <c r="E4" s="655"/>
      <c r="F4" s="655"/>
      <c r="G4" s="656"/>
      <c r="H4" s="503" t="s">
        <v>1</v>
      </c>
      <c r="I4" s="506"/>
      <c r="J4" s="20"/>
      <c r="K4" s="20"/>
      <c r="L4" s="47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17"/>
      <c r="BJ4" s="17"/>
      <c r="BK4" s="512"/>
      <c r="BM4" s="63"/>
      <c r="BN4" s="63"/>
      <c r="BO4" s="63"/>
      <c r="BP4" s="63"/>
      <c r="BQ4" s="63"/>
      <c r="BR4" s="63"/>
      <c r="BS4" s="63"/>
      <c r="BT4" s="63"/>
      <c r="BU4" s="63"/>
      <c r="BV4" s="63"/>
      <c r="BW4" s="63"/>
      <c r="BX4" s="63"/>
      <c r="BY4" s="63"/>
      <c r="BZ4" s="63"/>
      <c r="CA4" s="63"/>
      <c r="CB4" s="63"/>
      <c r="CC4" s="63"/>
      <c r="CD4" s="63"/>
      <c r="CE4" s="63"/>
      <c r="CF4" s="441"/>
      <c r="CG4" s="63"/>
      <c r="CH4" s="63"/>
      <c r="CI4" s="63"/>
      <c r="CJ4" s="63"/>
      <c r="CK4" s="63"/>
      <c r="CL4" s="63"/>
      <c r="CM4" s="63"/>
      <c r="CN4" s="63"/>
      <c r="CO4" s="63"/>
      <c r="CP4" s="63"/>
      <c r="CQ4" s="63"/>
      <c r="CR4" s="63"/>
    </row>
    <row r="5" spans="1:96" ht="25.5" customHeight="1" thickBot="1">
      <c r="B5" s="473"/>
      <c r="C5" s="437"/>
      <c r="D5" s="655"/>
      <c r="E5" s="655"/>
      <c r="F5" s="655"/>
      <c r="G5" s="656"/>
      <c r="H5" s="503" t="s">
        <v>342</v>
      </c>
      <c r="I5" s="506"/>
      <c r="J5" s="20"/>
      <c r="K5" s="20"/>
      <c r="L5" s="47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17"/>
      <c r="BJ5" s="17"/>
      <c r="BK5" s="512"/>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row>
    <row r="6" spans="1:96" ht="39" customHeight="1" thickBot="1">
      <c r="B6" s="475"/>
      <c r="C6" s="438"/>
      <c r="D6" s="657"/>
      <c r="E6" s="657"/>
      <c r="F6" s="657"/>
      <c r="G6" s="658"/>
      <c r="H6" s="503" t="s">
        <v>354</v>
      </c>
      <c r="I6" s="506"/>
      <c r="J6" s="20"/>
      <c r="K6" s="20"/>
      <c r="L6" s="47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17"/>
      <c r="BJ6" s="17"/>
      <c r="BK6" s="512"/>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row>
    <row r="7" spans="1:96" ht="32.25" customHeight="1">
      <c r="B7" s="473"/>
      <c r="C7" s="17"/>
      <c r="D7" s="17"/>
      <c r="E7" s="17"/>
      <c r="F7" s="17"/>
      <c r="G7" s="20"/>
      <c r="H7" s="20"/>
      <c r="I7" s="20"/>
      <c r="J7" s="20"/>
      <c r="K7" s="20"/>
      <c r="L7" s="47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17"/>
      <c r="BJ7" s="17"/>
      <c r="BK7" s="512"/>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row>
    <row r="8" spans="1:96" s="17" customFormat="1" ht="21.75" customHeight="1">
      <c r="A8" s="435"/>
      <c r="B8" s="443" t="s">
        <v>2</v>
      </c>
      <c r="C8" s="9"/>
      <c r="D8" s="11"/>
      <c r="G8" s="13"/>
      <c r="H8" s="13"/>
      <c r="I8" s="13"/>
      <c r="J8" s="14"/>
      <c r="K8" s="14"/>
      <c r="L8" s="15"/>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513"/>
      <c r="BL8" s="16"/>
    </row>
    <row r="9" spans="1:96" s="17" customFormat="1" ht="7.5" customHeight="1">
      <c r="A9" s="435"/>
      <c r="B9" s="443"/>
      <c r="C9" s="9"/>
      <c r="G9" s="18"/>
      <c r="H9" s="18"/>
      <c r="I9" s="18"/>
      <c r="J9" s="14"/>
      <c r="K9" s="14"/>
      <c r="L9" s="15"/>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513"/>
      <c r="BL9" s="16"/>
    </row>
    <row r="10" spans="1:96" s="17" customFormat="1" ht="21.75" customHeight="1">
      <c r="A10" s="435"/>
      <c r="B10" s="443" t="s">
        <v>4</v>
      </c>
      <c r="C10" s="9"/>
      <c r="D10" s="19"/>
      <c r="G10" s="18"/>
      <c r="H10" s="18"/>
      <c r="I10" s="18"/>
      <c r="J10" s="14"/>
      <c r="K10" s="14"/>
      <c r="L10" s="15"/>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513"/>
      <c r="BL10" s="16"/>
    </row>
    <row r="11" spans="1:96" s="17" customFormat="1" ht="21.75" customHeight="1">
      <c r="A11" s="435"/>
      <c r="B11" s="474"/>
      <c r="C11" s="14"/>
      <c r="D11" s="14"/>
      <c r="G11" s="14"/>
      <c r="H11" s="14"/>
      <c r="I11" s="14"/>
      <c r="J11" s="14"/>
      <c r="K11" s="14"/>
      <c r="L11" s="15"/>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513"/>
      <c r="BL11" s="16"/>
    </row>
    <row r="12" spans="1:96" s="17" customFormat="1" ht="21.75" customHeight="1">
      <c r="A12" s="435"/>
      <c r="B12" s="443"/>
      <c r="C12" s="14"/>
      <c r="D12" s="14"/>
      <c r="E12" s="14"/>
      <c r="F12" s="14"/>
      <c r="G12" s="14"/>
      <c r="H12" s="14"/>
      <c r="I12" s="14"/>
      <c r="J12" s="14"/>
      <c r="K12" s="14"/>
      <c r="L12" s="15"/>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513"/>
      <c r="BL12" s="16"/>
    </row>
    <row r="13" spans="1:96" s="17" customFormat="1" ht="21.75" customHeight="1">
      <c r="A13" s="435"/>
      <c r="B13" s="640" t="s">
        <v>317</v>
      </c>
      <c r="C13" s="640"/>
      <c r="D13" s="659"/>
      <c r="E13" s="659"/>
      <c r="F13" s="659"/>
      <c r="G13" s="659"/>
      <c r="H13" s="659"/>
      <c r="I13" s="659"/>
      <c r="J13" s="659"/>
      <c r="K13" s="659"/>
      <c r="L13" s="659"/>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513"/>
      <c r="BL13" s="16"/>
    </row>
    <row r="14" spans="1:96" s="17" customFormat="1" ht="21.75" customHeight="1">
      <c r="A14" s="435"/>
      <c r="B14" s="640" t="s">
        <v>7</v>
      </c>
      <c r="C14" s="640"/>
      <c r="D14" s="659"/>
      <c r="E14" s="659"/>
      <c r="F14" s="659"/>
      <c r="G14" s="659"/>
      <c r="H14" s="659"/>
      <c r="I14" s="659"/>
      <c r="J14" s="659"/>
      <c r="K14" s="659"/>
      <c r="L14" s="659"/>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513"/>
      <c r="BL14" s="16"/>
    </row>
    <row r="15" spans="1:96" s="17" customFormat="1" ht="21.75" customHeight="1">
      <c r="A15" s="435"/>
      <c r="B15" s="640" t="s">
        <v>339</v>
      </c>
      <c r="C15" s="640"/>
      <c r="D15" s="659"/>
      <c r="E15" s="659"/>
      <c r="F15" s="659"/>
      <c r="G15" s="659"/>
      <c r="H15" s="659"/>
      <c r="I15" s="659"/>
      <c r="J15" s="659"/>
      <c r="K15" s="659"/>
      <c r="L15" s="659"/>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513"/>
      <c r="BL15" s="16"/>
    </row>
    <row r="16" spans="1:96" s="17" customFormat="1" ht="49.5" customHeight="1">
      <c r="A16" s="435"/>
      <c r="B16" s="640" t="s">
        <v>336</v>
      </c>
      <c r="C16" s="640"/>
      <c r="D16" s="476" t="s">
        <v>9</v>
      </c>
      <c r="E16" s="653" t="s">
        <v>351</v>
      </c>
      <c r="F16" s="653"/>
      <c r="G16" s="653"/>
      <c r="H16" s="641" t="s">
        <v>331</v>
      </c>
      <c r="I16" s="642"/>
      <c r="J16" s="643"/>
      <c r="K16" s="665" t="s">
        <v>341</v>
      </c>
      <c r="L16" s="666"/>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513"/>
      <c r="BL16" s="16"/>
    </row>
    <row r="17" spans="1:96" s="17" customFormat="1" ht="21.75" customHeight="1">
      <c r="A17" s="435"/>
      <c r="B17" s="640"/>
      <c r="C17" s="640"/>
      <c r="D17" s="639"/>
      <c r="E17" s="647"/>
      <c r="F17" s="648"/>
      <c r="G17" s="649"/>
      <c r="H17" s="644"/>
      <c r="I17" s="645"/>
      <c r="J17" s="646"/>
      <c r="K17" s="667"/>
      <c r="L17" s="668"/>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513"/>
      <c r="BL17" s="16"/>
    </row>
    <row r="18" spans="1:96" s="17" customFormat="1" ht="43" customHeight="1">
      <c r="A18" s="435"/>
      <c r="B18" s="640"/>
      <c r="C18" s="640"/>
      <c r="D18" s="639"/>
      <c r="E18" s="647"/>
      <c r="F18" s="648"/>
      <c r="G18" s="649"/>
      <c r="H18" s="647"/>
      <c r="I18" s="648"/>
      <c r="J18" s="649"/>
      <c r="K18" s="667"/>
      <c r="L18" s="66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513"/>
      <c r="BL18" s="16"/>
    </row>
    <row r="19" spans="1:96" s="17" customFormat="1" ht="33" customHeight="1">
      <c r="A19" s="435"/>
      <c r="B19" s="640"/>
      <c r="C19" s="640"/>
      <c r="D19" s="639"/>
      <c r="E19" s="647"/>
      <c r="F19" s="648"/>
      <c r="G19" s="649"/>
      <c r="H19" s="647"/>
      <c r="I19" s="648"/>
      <c r="J19" s="649"/>
      <c r="K19" s="667"/>
      <c r="L19" s="668"/>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513"/>
      <c r="BL19" s="16"/>
    </row>
    <row r="20" spans="1:96" s="17" customFormat="1" ht="25.5" customHeight="1">
      <c r="A20" s="435"/>
      <c r="B20" s="640"/>
      <c r="C20" s="640"/>
      <c r="D20" s="639"/>
      <c r="E20" s="647"/>
      <c r="F20" s="648"/>
      <c r="G20" s="649"/>
      <c r="H20" s="647"/>
      <c r="I20" s="648"/>
      <c r="J20" s="649"/>
      <c r="K20" s="667"/>
      <c r="L20" s="668"/>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513"/>
      <c r="BL20" s="16"/>
    </row>
    <row r="21" spans="1:96" s="17" customFormat="1" ht="30.65" customHeight="1">
      <c r="A21" s="435"/>
      <c r="B21" s="640"/>
      <c r="C21" s="640"/>
      <c r="D21" s="639"/>
      <c r="E21" s="647"/>
      <c r="F21" s="648"/>
      <c r="G21" s="649"/>
      <c r="H21" s="647"/>
      <c r="I21" s="648"/>
      <c r="J21" s="649"/>
      <c r="K21" s="667"/>
      <c r="L21" s="668"/>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513"/>
      <c r="BL21" s="16"/>
    </row>
    <row r="22" spans="1:96" s="17" customFormat="1" ht="39" customHeight="1" thickBot="1">
      <c r="A22" s="435"/>
      <c r="B22" s="640"/>
      <c r="C22" s="640"/>
      <c r="D22" s="639"/>
      <c r="E22" s="650"/>
      <c r="F22" s="651"/>
      <c r="G22" s="652"/>
      <c r="H22" s="650"/>
      <c r="I22" s="651"/>
      <c r="J22" s="652"/>
      <c r="K22" s="669"/>
      <c r="L22" s="670"/>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513"/>
      <c r="BL22" s="16"/>
    </row>
    <row r="23" spans="1:96" ht="26.15" customHeight="1" thickBot="1">
      <c r="B23" s="663" t="s">
        <v>6</v>
      </c>
      <c r="C23" s="663" t="s">
        <v>343</v>
      </c>
      <c r="D23" s="671" t="s">
        <v>340</v>
      </c>
      <c r="E23" s="663" t="s">
        <v>12</v>
      </c>
      <c r="F23" s="663" t="s">
        <v>352</v>
      </c>
      <c r="G23" s="663" t="s">
        <v>9</v>
      </c>
      <c r="H23" s="663" t="s">
        <v>331</v>
      </c>
      <c r="I23" s="663" t="s">
        <v>341</v>
      </c>
      <c r="J23" s="663" t="s">
        <v>13</v>
      </c>
      <c r="K23" s="663" t="s">
        <v>68</v>
      </c>
      <c r="L23" s="676" t="s">
        <v>14</v>
      </c>
      <c r="M23" s="678" t="s">
        <v>15</v>
      </c>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80"/>
      <c r="BI23" s="681" t="s">
        <v>17</v>
      </c>
      <c r="BJ23" s="675" t="s">
        <v>338</v>
      </c>
      <c r="BK23" s="675" t="s">
        <v>18</v>
      </c>
      <c r="BL23" s="21"/>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row>
    <row r="24" spans="1:96" ht="25" customHeight="1">
      <c r="B24" s="663"/>
      <c r="C24" s="663"/>
      <c r="D24" s="672"/>
      <c r="E24" s="663"/>
      <c r="F24" s="663"/>
      <c r="G24" s="663"/>
      <c r="H24" s="663"/>
      <c r="I24" s="663"/>
      <c r="J24" s="663"/>
      <c r="K24" s="663"/>
      <c r="L24" s="676"/>
      <c r="M24" s="660" t="s">
        <v>319</v>
      </c>
      <c r="N24" s="661"/>
      <c r="O24" s="661"/>
      <c r="P24" s="662"/>
      <c r="Q24" s="661" t="s">
        <v>320</v>
      </c>
      <c r="R24" s="661"/>
      <c r="S24" s="661"/>
      <c r="T24" s="661"/>
      <c r="U24" s="660" t="s">
        <v>321</v>
      </c>
      <c r="V24" s="661"/>
      <c r="W24" s="661"/>
      <c r="X24" s="662"/>
      <c r="Y24" s="661" t="s">
        <v>322</v>
      </c>
      <c r="Z24" s="661"/>
      <c r="AA24" s="661"/>
      <c r="AB24" s="661"/>
      <c r="AC24" s="660" t="s">
        <v>323</v>
      </c>
      <c r="AD24" s="661"/>
      <c r="AE24" s="661"/>
      <c r="AF24" s="662"/>
      <c r="AG24" s="661" t="s">
        <v>324</v>
      </c>
      <c r="AH24" s="661"/>
      <c r="AI24" s="661"/>
      <c r="AJ24" s="661"/>
      <c r="AK24" s="660" t="s">
        <v>325</v>
      </c>
      <c r="AL24" s="661"/>
      <c r="AM24" s="661"/>
      <c r="AN24" s="662"/>
      <c r="AO24" s="661" t="s">
        <v>326</v>
      </c>
      <c r="AP24" s="661"/>
      <c r="AQ24" s="661"/>
      <c r="AR24" s="661"/>
      <c r="AS24" s="660" t="s">
        <v>330</v>
      </c>
      <c r="AT24" s="661"/>
      <c r="AU24" s="661"/>
      <c r="AV24" s="662"/>
      <c r="AW24" s="661" t="s">
        <v>327</v>
      </c>
      <c r="AX24" s="661"/>
      <c r="AY24" s="661"/>
      <c r="AZ24" s="661"/>
      <c r="BA24" s="660" t="s">
        <v>328</v>
      </c>
      <c r="BB24" s="661"/>
      <c r="BC24" s="661"/>
      <c r="BD24" s="662"/>
      <c r="BE24" s="661" t="s">
        <v>329</v>
      </c>
      <c r="BF24" s="661"/>
      <c r="BG24" s="661"/>
      <c r="BH24" s="662"/>
      <c r="BI24" s="681"/>
      <c r="BJ24" s="675"/>
      <c r="BK24" s="675"/>
      <c r="BL24" s="21"/>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row>
    <row r="25" spans="1:96" ht="25" customHeight="1" thickBot="1">
      <c r="B25" s="663"/>
      <c r="C25" s="664"/>
      <c r="D25" s="672"/>
      <c r="E25" s="664"/>
      <c r="F25" s="664"/>
      <c r="G25" s="664"/>
      <c r="H25" s="664"/>
      <c r="I25" s="664"/>
      <c r="J25" s="664"/>
      <c r="K25" s="664"/>
      <c r="L25" s="677"/>
      <c r="M25" s="484" t="s">
        <v>332</v>
      </c>
      <c r="N25" s="485" t="s">
        <v>333</v>
      </c>
      <c r="O25" s="485" t="s">
        <v>334</v>
      </c>
      <c r="P25" s="486" t="s">
        <v>335</v>
      </c>
      <c r="Q25" s="487" t="s">
        <v>332</v>
      </c>
      <c r="R25" s="485" t="s">
        <v>333</v>
      </c>
      <c r="S25" s="485" t="s">
        <v>334</v>
      </c>
      <c r="T25" s="485" t="s">
        <v>335</v>
      </c>
      <c r="U25" s="484" t="s">
        <v>332</v>
      </c>
      <c r="V25" s="485" t="s">
        <v>333</v>
      </c>
      <c r="W25" s="485" t="s">
        <v>334</v>
      </c>
      <c r="X25" s="486" t="s">
        <v>335</v>
      </c>
      <c r="Y25" s="487" t="s">
        <v>332</v>
      </c>
      <c r="Z25" s="485" t="s">
        <v>333</v>
      </c>
      <c r="AA25" s="485" t="s">
        <v>334</v>
      </c>
      <c r="AB25" s="485" t="s">
        <v>335</v>
      </c>
      <c r="AC25" s="484" t="s">
        <v>332</v>
      </c>
      <c r="AD25" s="485" t="s">
        <v>333</v>
      </c>
      <c r="AE25" s="485" t="s">
        <v>334</v>
      </c>
      <c r="AF25" s="486" t="s">
        <v>335</v>
      </c>
      <c r="AG25" s="487" t="s">
        <v>332</v>
      </c>
      <c r="AH25" s="485" t="s">
        <v>333</v>
      </c>
      <c r="AI25" s="485" t="s">
        <v>334</v>
      </c>
      <c r="AJ25" s="485" t="s">
        <v>335</v>
      </c>
      <c r="AK25" s="484" t="s">
        <v>332</v>
      </c>
      <c r="AL25" s="485" t="s">
        <v>333</v>
      </c>
      <c r="AM25" s="485" t="s">
        <v>334</v>
      </c>
      <c r="AN25" s="486" t="s">
        <v>335</v>
      </c>
      <c r="AO25" s="487" t="s">
        <v>332</v>
      </c>
      <c r="AP25" s="485" t="s">
        <v>333</v>
      </c>
      <c r="AQ25" s="485" t="s">
        <v>334</v>
      </c>
      <c r="AR25" s="485" t="s">
        <v>335</v>
      </c>
      <c r="AS25" s="484" t="s">
        <v>332</v>
      </c>
      <c r="AT25" s="485" t="s">
        <v>333</v>
      </c>
      <c r="AU25" s="485" t="s">
        <v>334</v>
      </c>
      <c r="AV25" s="486" t="s">
        <v>335</v>
      </c>
      <c r="AW25" s="487" t="s">
        <v>332</v>
      </c>
      <c r="AX25" s="485" t="s">
        <v>333</v>
      </c>
      <c r="AY25" s="485" t="s">
        <v>334</v>
      </c>
      <c r="AZ25" s="485" t="s">
        <v>335</v>
      </c>
      <c r="BA25" s="484" t="s">
        <v>332</v>
      </c>
      <c r="BB25" s="485" t="s">
        <v>333</v>
      </c>
      <c r="BC25" s="485" t="s">
        <v>334</v>
      </c>
      <c r="BD25" s="486" t="s">
        <v>335</v>
      </c>
      <c r="BE25" s="487" t="s">
        <v>332</v>
      </c>
      <c r="BF25" s="485" t="s">
        <v>333</v>
      </c>
      <c r="BG25" s="485" t="s">
        <v>334</v>
      </c>
      <c r="BH25" s="486" t="s">
        <v>335</v>
      </c>
      <c r="BI25" s="681"/>
      <c r="BJ25" s="675"/>
      <c r="BK25" s="675"/>
      <c r="BL25" s="21"/>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row>
    <row r="26" spans="1:96" ht="27.65" customHeight="1">
      <c r="B26" s="502"/>
      <c r="C26" s="499"/>
      <c r="D26" s="501"/>
      <c r="E26" s="451"/>
      <c r="F26" s="451"/>
      <c r="G26" s="457"/>
      <c r="H26" s="452"/>
      <c r="I26" s="452"/>
      <c r="J26" s="462"/>
      <c r="K26" s="508"/>
      <c r="L26" s="477"/>
      <c r="M26" s="488"/>
      <c r="N26" s="489"/>
      <c r="O26" s="489"/>
      <c r="P26" s="490"/>
      <c r="Q26" s="491"/>
      <c r="R26" s="489"/>
      <c r="S26" s="489"/>
      <c r="T26" s="492"/>
      <c r="U26" s="488"/>
      <c r="V26" s="489"/>
      <c r="W26" s="489"/>
      <c r="X26" s="490"/>
      <c r="Y26" s="491"/>
      <c r="Z26" s="489"/>
      <c r="AA26" s="489"/>
      <c r="AB26" s="492"/>
      <c r="AC26" s="488"/>
      <c r="AD26" s="489"/>
      <c r="AE26" s="489"/>
      <c r="AF26" s="490"/>
      <c r="AG26" s="491"/>
      <c r="AH26" s="489"/>
      <c r="AI26" s="489"/>
      <c r="AJ26" s="492"/>
      <c r="AK26" s="488"/>
      <c r="AL26" s="489"/>
      <c r="AM26" s="489"/>
      <c r="AN26" s="490"/>
      <c r="AO26" s="491"/>
      <c r="AP26" s="489"/>
      <c r="AQ26" s="489"/>
      <c r="AR26" s="492"/>
      <c r="AS26" s="488"/>
      <c r="AT26" s="489"/>
      <c r="AU26" s="489"/>
      <c r="AV26" s="490"/>
      <c r="AW26" s="491"/>
      <c r="AX26" s="489"/>
      <c r="AY26" s="489"/>
      <c r="AZ26" s="492"/>
      <c r="BA26" s="488"/>
      <c r="BB26" s="489"/>
      <c r="BC26" s="489"/>
      <c r="BD26" s="490"/>
      <c r="BE26" s="491"/>
      <c r="BF26" s="489"/>
      <c r="BG26" s="489"/>
      <c r="BH26" s="490"/>
      <c r="BI26" s="527" t="str">
        <f>IFERROR((SUM(M26:BH26))/(COUNTIF(M26:BH26,"0")+SUM(M26:BH26)),"")</f>
        <v/>
      </c>
      <c r="BJ26" s="447"/>
      <c r="BK26" s="446"/>
      <c r="BL26" s="21"/>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row>
    <row r="27" spans="1:96" ht="27.65" customHeight="1">
      <c r="B27" s="502"/>
      <c r="C27" s="499"/>
      <c r="D27" s="501"/>
      <c r="E27" s="451"/>
      <c r="F27" s="451"/>
      <c r="G27" s="453"/>
      <c r="H27" s="454"/>
      <c r="I27" s="454"/>
      <c r="J27" s="462"/>
      <c r="K27" s="508"/>
      <c r="L27" s="477"/>
      <c r="M27" s="481"/>
      <c r="N27" s="450"/>
      <c r="O27" s="450"/>
      <c r="P27" s="482"/>
      <c r="Q27" s="480"/>
      <c r="R27" s="450"/>
      <c r="S27" s="450"/>
      <c r="T27" s="483"/>
      <c r="U27" s="481"/>
      <c r="V27" s="450"/>
      <c r="W27" s="450"/>
      <c r="X27" s="482"/>
      <c r="Y27" s="480"/>
      <c r="Z27" s="450"/>
      <c r="AA27" s="450"/>
      <c r="AB27" s="483"/>
      <c r="AC27" s="481"/>
      <c r="AD27" s="450"/>
      <c r="AE27" s="450"/>
      <c r="AF27" s="482"/>
      <c r="AG27" s="480"/>
      <c r="AH27" s="450"/>
      <c r="AI27" s="450"/>
      <c r="AJ27" s="483"/>
      <c r="AK27" s="481"/>
      <c r="AL27" s="450"/>
      <c r="AM27" s="450"/>
      <c r="AN27" s="482"/>
      <c r="AO27" s="480"/>
      <c r="AP27" s="450"/>
      <c r="AQ27" s="450"/>
      <c r="AR27" s="483"/>
      <c r="AS27" s="481"/>
      <c r="AT27" s="450"/>
      <c r="AU27" s="450"/>
      <c r="AV27" s="482"/>
      <c r="AW27" s="480"/>
      <c r="AX27" s="450"/>
      <c r="AY27" s="450"/>
      <c r="AZ27" s="483"/>
      <c r="BA27" s="481"/>
      <c r="BB27" s="450"/>
      <c r="BC27" s="450"/>
      <c r="BD27" s="482"/>
      <c r="BE27" s="480"/>
      <c r="BF27" s="450"/>
      <c r="BG27" s="450"/>
      <c r="BH27" s="482"/>
      <c r="BI27" s="527" t="str">
        <f t="shared" ref="BI27:BI35" si="0">IFERROR((SUM(M27:BH27))/(COUNTIF(M27:BH27,"0")+SUM(M27:BH27)),"")</f>
        <v/>
      </c>
      <c r="BJ27" s="447"/>
      <c r="BK27" s="446"/>
      <c r="BL27" s="21"/>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row>
    <row r="28" spans="1:96" ht="27.65" customHeight="1">
      <c r="B28" s="502"/>
      <c r="C28" s="499"/>
      <c r="D28" s="501"/>
      <c r="E28" s="455"/>
      <c r="F28" s="455"/>
      <c r="G28" s="456"/>
      <c r="H28" s="454"/>
      <c r="I28" s="454"/>
      <c r="J28" s="466"/>
      <c r="K28" s="508"/>
      <c r="L28" s="477"/>
      <c r="M28" s="481"/>
      <c r="N28" s="450"/>
      <c r="O28" s="450"/>
      <c r="P28" s="482"/>
      <c r="Q28" s="480"/>
      <c r="R28" s="450"/>
      <c r="S28" s="450"/>
      <c r="T28" s="483"/>
      <c r="U28" s="481"/>
      <c r="V28" s="450"/>
      <c r="W28" s="450"/>
      <c r="X28" s="482"/>
      <c r="Y28" s="480"/>
      <c r="Z28" s="450"/>
      <c r="AA28" s="450"/>
      <c r="AB28" s="483"/>
      <c r="AC28" s="481"/>
      <c r="AD28" s="450"/>
      <c r="AE28" s="450"/>
      <c r="AF28" s="482"/>
      <c r="AG28" s="480"/>
      <c r="AH28" s="450"/>
      <c r="AI28" s="450"/>
      <c r="AJ28" s="483"/>
      <c r="AK28" s="481"/>
      <c r="AL28" s="450"/>
      <c r="AM28" s="450"/>
      <c r="AN28" s="482"/>
      <c r="AO28" s="480"/>
      <c r="AP28" s="450"/>
      <c r="AQ28" s="450"/>
      <c r="AR28" s="483"/>
      <c r="AS28" s="481"/>
      <c r="AT28" s="450"/>
      <c r="AU28" s="450"/>
      <c r="AV28" s="482"/>
      <c r="AW28" s="480"/>
      <c r="AX28" s="450"/>
      <c r="AY28" s="450"/>
      <c r="AZ28" s="483"/>
      <c r="BA28" s="481"/>
      <c r="BB28" s="450"/>
      <c r="BC28" s="450"/>
      <c r="BD28" s="482"/>
      <c r="BE28" s="480"/>
      <c r="BF28" s="450"/>
      <c r="BG28" s="450"/>
      <c r="BH28" s="482"/>
      <c r="BI28" s="527" t="str">
        <f t="shared" si="0"/>
        <v/>
      </c>
      <c r="BJ28" s="447"/>
      <c r="BK28" s="446"/>
      <c r="BL28" s="21"/>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row>
    <row r="29" spans="1:96" ht="27.65" customHeight="1">
      <c r="B29" s="502"/>
      <c r="C29" s="499"/>
      <c r="D29" s="501"/>
      <c r="E29" s="455"/>
      <c r="F29" s="455"/>
      <c r="G29" s="457"/>
      <c r="H29" s="458"/>
      <c r="I29" s="458"/>
      <c r="J29" s="462"/>
      <c r="K29" s="508"/>
      <c r="L29" s="477"/>
      <c r="M29" s="481"/>
      <c r="N29" s="450"/>
      <c r="O29" s="450"/>
      <c r="P29" s="482"/>
      <c r="Q29" s="480"/>
      <c r="R29" s="450"/>
      <c r="S29" s="450"/>
      <c r="T29" s="483"/>
      <c r="U29" s="481"/>
      <c r="V29" s="450"/>
      <c r="W29" s="450"/>
      <c r="X29" s="482"/>
      <c r="Y29" s="480"/>
      <c r="Z29" s="450"/>
      <c r="AA29" s="450"/>
      <c r="AB29" s="483"/>
      <c r="AC29" s="481"/>
      <c r="AD29" s="450"/>
      <c r="AE29" s="450"/>
      <c r="AF29" s="482"/>
      <c r="AG29" s="480"/>
      <c r="AH29" s="450"/>
      <c r="AI29" s="450"/>
      <c r="AJ29" s="483"/>
      <c r="AK29" s="481"/>
      <c r="AL29" s="450"/>
      <c r="AM29" s="450"/>
      <c r="AN29" s="482"/>
      <c r="AO29" s="480"/>
      <c r="AP29" s="450"/>
      <c r="AQ29" s="450"/>
      <c r="AR29" s="483"/>
      <c r="AS29" s="481"/>
      <c r="AT29" s="450"/>
      <c r="AU29" s="450"/>
      <c r="AV29" s="482"/>
      <c r="AW29" s="480"/>
      <c r="AX29" s="450"/>
      <c r="AY29" s="450"/>
      <c r="AZ29" s="483"/>
      <c r="BA29" s="481"/>
      <c r="BB29" s="450"/>
      <c r="BC29" s="450"/>
      <c r="BD29" s="482"/>
      <c r="BE29" s="480"/>
      <c r="BF29" s="450"/>
      <c r="BG29" s="450"/>
      <c r="BH29" s="482"/>
      <c r="BI29" s="527" t="str">
        <f t="shared" si="0"/>
        <v/>
      </c>
      <c r="BJ29" s="447"/>
      <c r="BK29" s="446"/>
      <c r="BL29" s="21"/>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row>
    <row r="30" spans="1:96" ht="27.65" customHeight="1">
      <c r="B30" s="502"/>
      <c r="C30" s="499"/>
      <c r="D30" s="501"/>
      <c r="E30" s="459"/>
      <c r="F30" s="459"/>
      <c r="G30" s="460"/>
      <c r="H30" s="461"/>
      <c r="I30" s="461"/>
      <c r="J30" s="467"/>
      <c r="K30" s="508"/>
      <c r="L30" s="478"/>
      <c r="M30" s="481"/>
      <c r="N30" s="450"/>
      <c r="O30" s="450"/>
      <c r="P30" s="482"/>
      <c r="Q30" s="480"/>
      <c r="R30" s="450"/>
      <c r="S30" s="450"/>
      <c r="T30" s="483"/>
      <c r="U30" s="481"/>
      <c r="V30" s="450"/>
      <c r="W30" s="450"/>
      <c r="X30" s="482"/>
      <c r="Y30" s="480"/>
      <c r="Z30" s="450"/>
      <c r="AA30" s="450"/>
      <c r="AB30" s="483"/>
      <c r="AC30" s="481"/>
      <c r="AD30" s="450"/>
      <c r="AE30" s="450"/>
      <c r="AF30" s="482"/>
      <c r="AG30" s="480"/>
      <c r="AH30" s="450"/>
      <c r="AI30" s="450"/>
      <c r="AJ30" s="483"/>
      <c r="AK30" s="481"/>
      <c r="AL30" s="450"/>
      <c r="AM30" s="450"/>
      <c r="AN30" s="482"/>
      <c r="AO30" s="480"/>
      <c r="AP30" s="450"/>
      <c r="AQ30" s="450"/>
      <c r="AR30" s="483"/>
      <c r="AS30" s="481"/>
      <c r="AT30" s="450"/>
      <c r="AU30" s="450"/>
      <c r="AV30" s="482"/>
      <c r="AW30" s="480"/>
      <c r="AX30" s="450"/>
      <c r="AY30" s="450"/>
      <c r="AZ30" s="483"/>
      <c r="BA30" s="481"/>
      <c r="BB30" s="450"/>
      <c r="BC30" s="450"/>
      <c r="BD30" s="482"/>
      <c r="BE30" s="480"/>
      <c r="BF30" s="450"/>
      <c r="BG30" s="450"/>
      <c r="BH30" s="482"/>
      <c r="BI30" s="527" t="str">
        <f t="shared" si="0"/>
        <v/>
      </c>
      <c r="BJ30" s="447"/>
      <c r="BK30" s="446"/>
      <c r="BL30" s="21"/>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row>
    <row r="31" spans="1:96" ht="27.65" customHeight="1">
      <c r="B31" s="502"/>
      <c r="C31" s="500"/>
      <c r="D31" s="499"/>
      <c r="E31" s="463"/>
      <c r="F31" s="463"/>
      <c r="G31" s="453"/>
      <c r="H31" s="462"/>
      <c r="I31" s="462"/>
      <c r="J31" s="462"/>
      <c r="K31" s="508"/>
      <c r="L31" s="477"/>
      <c r="M31" s="481"/>
      <c r="N31" s="450"/>
      <c r="O31" s="450"/>
      <c r="P31" s="482"/>
      <c r="Q31" s="480"/>
      <c r="R31" s="450"/>
      <c r="S31" s="450"/>
      <c r="T31" s="483"/>
      <c r="U31" s="481"/>
      <c r="V31" s="450"/>
      <c r="W31" s="450"/>
      <c r="X31" s="482"/>
      <c r="Y31" s="480"/>
      <c r="Z31" s="450"/>
      <c r="AA31" s="450"/>
      <c r="AB31" s="483"/>
      <c r="AC31" s="481"/>
      <c r="AD31" s="450"/>
      <c r="AE31" s="450"/>
      <c r="AF31" s="482"/>
      <c r="AG31" s="480"/>
      <c r="AH31" s="450"/>
      <c r="AI31" s="450"/>
      <c r="AJ31" s="483"/>
      <c r="AK31" s="481"/>
      <c r="AL31" s="450"/>
      <c r="AM31" s="450"/>
      <c r="AN31" s="482"/>
      <c r="AO31" s="480"/>
      <c r="AP31" s="450"/>
      <c r="AQ31" s="450"/>
      <c r="AR31" s="483"/>
      <c r="AS31" s="481"/>
      <c r="AT31" s="450"/>
      <c r="AU31" s="450"/>
      <c r="AV31" s="482"/>
      <c r="AW31" s="480"/>
      <c r="AX31" s="450"/>
      <c r="AY31" s="450"/>
      <c r="AZ31" s="483"/>
      <c r="BA31" s="481"/>
      <c r="BB31" s="450"/>
      <c r="BC31" s="450"/>
      <c r="BD31" s="482"/>
      <c r="BE31" s="480"/>
      <c r="BF31" s="450"/>
      <c r="BG31" s="450"/>
      <c r="BH31" s="482"/>
      <c r="BI31" s="527" t="str">
        <f t="shared" si="0"/>
        <v/>
      </c>
      <c r="BJ31" s="447"/>
      <c r="BK31" s="446"/>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row>
    <row r="32" spans="1:96" ht="27.65" customHeight="1">
      <c r="B32" s="502"/>
      <c r="C32" s="500"/>
      <c r="D32" s="499"/>
      <c r="E32" s="463"/>
      <c r="F32" s="463"/>
      <c r="G32" s="453"/>
      <c r="H32" s="462"/>
      <c r="I32" s="462"/>
      <c r="J32" s="462"/>
      <c r="K32" s="508"/>
      <c r="L32" s="477"/>
      <c r="M32" s="481"/>
      <c r="N32" s="450"/>
      <c r="O32" s="450"/>
      <c r="P32" s="482"/>
      <c r="Q32" s="480"/>
      <c r="R32" s="450"/>
      <c r="S32" s="450"/>
      <c r="T32" s="483"/>
      <c r="U32" s="481"/>
      <c r="V32" s="450"/>
      <c r="W32" s="450"/>
      <c r="X32" s="482"/>
      <c r="Y32" s="480"/>
      <c r="Z32" s="450"/>
      <c r="AA32" s="450"/>
      <c r="AB32" s="483"/>
      <c r="AC32" s="481"/>
      <c r="AD32" s="450"/>
      <c r="AE32" s="450"/>
      <c r="AF32" s="482"/>
      <c r="AG32" s="480"/>
      <c r="AH32" s="450"/>
      <c r="AI32" s="450"/>
      <c r="AJ32" s="483"/>
      <c r="AK32" s="481"/>
      <c r="AL32" s="450"/>
      <c r="AM32" s="450"/>
      <c r="AN32" s="482"/>
      <c r="AO32" s="480"/>
      <c r="AP32" s="450"/>
      <c r="AQ32" s="450"/>
      <c r="AR32" s="483"/>
      <c r="AS32" s="481"/>
      <c r="AT32" s="450"/>
      <c r="AU32" s="450"/>
      <c r="AV32" s="482"/>
      <c r="AW32" s="480"/>
      <c r="AX32" s="450"/>
      <c r="AY32" s="450"/>
      <c r="AZ32" s="483"/>
      <c r="BA32" s="481"/>
      <c r="BB32" s="450"/>
      <c r="BC32" s="450"/>
      <c r="BD32" s="482"/>
      <c r="BE32" s="480"/>
      <c r="BF32" s="450"/>
      <c r="BG32" s="450"/>
      <c r="BH32" s="482"/>
      <c r="BI32" s="527" t="str">
        <f t="shared" si="0"/>
        <v/>
      </c>
      <c r="BJ32" s="447"/>
      <c r="BK32" s="446"/>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row>
    <row r="33" spans="2:96" ht="27.65" customHeight="1">
      <c r="B33" s="502"/>
      <c r="C33" s="500"/>
      <c r="D33" s="499"/>
      <c r="E33" s="463"/>
      <c r="F33" s="463"/>
      <c r="G33" s="453"/>
      <c r="H33" s="454"/>
      <c r="I33" s="454"/>
      <c r="J33" s="498"/>
      <c r="K33" s="508"/>
      <c r="L33" s="477"/>
      <c r="M33" s="481"/>
      <c r="N33" s="450"/>
      <c r="O33" s="450"/>
      <c r="P33" s="482"/>
      <c r="Q33" s="480"/>
      <c r="R33" s="450"/>
      <c r="S33" s="450"/>
      <c r="T33" s="483"/>
      <c r="U33" s="481"/>
      <c r="V33" s="450"/>
      <c r="W33" s="450"/>
      <c r="X33" s="482"/>
      <c r="Y33" s="480"/>
      <c r="Z33" s="450"/>
      <c r="AA33" s="450"/>
      <c r="AB33" s="483"/>
      <c r="AC33" s="481"/>
      <c r="AD33" s="450"/>
      <c r="AE33" s="450"/>
      <c r="AF33" s="482"/>
      <c r="AG33" s="480"/>
      <c r="AH33" s="450"/>
      <c r="AI33" s="450"/>
      <c r="AJ33" s="483"/>
      <c r="AK33" s="481"/>
      <c r="AL33" s="450"/>
      <c r="AM33" s="450"/>
      <c r="AN33" s="482"/>
      <c r="AO33" s="480"/>
      <c r="AP33" s="450"/>
      <c r="AQ33" s="450"/>
      <c r="AR33" s="483"/>
      <c r="AS33" s="481"/>
      <c r="AT33" s="450"/>
      <c r="AU33" s="450"/>
      <c r="AV33" s="482"/>
      <c r="AW33" s="480"/>
      <c r="AX33" s="450"/>
      <c r="AY33" s="450"/>
      <c r="AZ33" s="483"/>
      <c r="BA33" s="481"/>
      <c r="BB33" s="450"/>
      <c r="BC33" s="450"/>
      <c r="BD33" s="482"/>
      <c r="BE33" s="480"/>
      <c r="BF33" s="450"/>
      <c r="BG33" s="450"/>
      <c r="BH33" s="482"/>
      <c r="BI33" s="527" t="str">
        <f t="shared" si="0"/>
        <v/>
      </c>
      <c r="BJ33" s="447"/>
      <c r="BK33" s="446"/>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row>
    <row r="34" spans="2:96" ht="27.65" customHeight="1">
      <c r="B34" s="502"/>
      <c r="C34" s="500"/>
      <c r="D34" s="499"/>
      <c r="E34" s="464"/>
      <c r="F34" s="464"/>
      <c r="G34" s="453"/>
      <c r="H34" s="454"/>
      <c r="I34" s="454"/>
      <c r="J34" s="462"/>
      <c r="K34" s="508"/>
      <c r="L34" s="477"/>
      <c r="M34" s="481"/>
      <c r="N34" s="450"/>
      <c r="O34" s="450"/>
      <c r="P34" s="482"/>
      <c r="Q34" s="480"/>
      <c r="R34" s="450"/>
      <c r="S34" s="450"/>
      <c r="T34" s="483"/>
      <c r="U34" s="481"/>
      <c r="V34" s="450"/>
      <c r="W34" s="450"/>
      <c r="X34" s="482"/>
      <c r="Y34" s="480"/>
      <c r="Z34" s="450"/>
      <c r="AA34" s="450"/>
      <c r="AB34" s="483"/>
      <c r="AC34" s="481"/>
      <c r="AD34" s="450"/>
      <c r="AE34" s="450"/>
      <c r="AF34" s="482"/>
      <c r="AG34" s="480"/>
      <c r="AH34" s="450"/>
      <c r="AI34" s="450"/>
      <c r="AJ34" s="483"/>
      <c r="AK34" s="481"/>
      <c r="AL34" s="450"/>
      <c r="AM34" s="450"/>
      <c r="AN34" s="482"/>
      <c r="AO34" s="480"/>
      <c r="AP34" s="450"/>
      <c r="AQ34" s="450"/>
      <c r="AR34" s="483"/>
      <c r="AS34" s="481"/>
      <c r="AT34" s="450"/>
      <c r="AU34" s="450"/>
      <c r="AV34" s="482"/>
      <c r="AW34" s="480"/>
      <c r="AX34" s="450"/>
      <c r="AY34" s="450"/>
      <c r="AZ34" s="483"/>
      <c r="BA34" s="481"/>
      <c r="BB34" s="450"/>
      <c r="BC34" s="450"/>
      <c r="BD34" s="482"/>
      <c r="BE34" s="480"/>
      <c r="BF34" s="450"/>
      <c r="BG34" s="450"/>
      <c r="BH34" s="482"/>
      <c r="BI34" s="527" t="str">
        <f t="shared" si="0"/>
        <v/>
      </c>
      <c r="BJ34" s="447"/>
      <c r="BK34" s="446"/>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row>
    <row r="35" spans="2:96" ht="27.65" customHeight="1" thickBot="1">
      <c r="B35" s="502"/>
      <c r="C35" s="500"/>
      <c r="D35" s="499"/>
      <c r="E35" s="464"/>
      <c r="F35" s="464"/>
      <c r="G35" s="453"/>
      <c r="H35" s="454"/>
      <c r="I35" s="454"/>
      <c r="J35" s="498"/>
      <c r="K35" s="508"/>
      <c r="L35" s="477"/>
      <c r="M35" s="493"/>
      <c r="N35" s="494"/>
      <c r="O35" s="494"/>
      <c r="P35" s="495"/>
      <c r="Q35" s="496"/>
      <c r="R35" s="494"/>
      <c r="S35" s="494"/>
      <c r="T35" s="497"/>
      <c r="U35" s="493"/>
      <c r="V35" s="494"/>
      <c r="W35" s="494"/>
      <c r="X35" s="495"/>
      <c r="Y35" s="496"/>
      <c r="Z35" s="494"/>
      <c r="AA35" s="494"/>
      <c r="AB35" s="497"/>
      <c r="AC35" s="493"/>
      <c r="AD35" s="494"/>
      <c r="AE35" s="494"/>
      <c r="AF35" s="495"/>
      <c r="AG35" s="496"/>
      <c r="AH35" s="494"/>
      <c r="AI35" s="494"/>
      <c r="AJ35" s="497"/>
      <c r="AK35" s="493"/>
      <c r="AL35" s="494"/>
      <c r="AM35" s="494"/>
      <c r="AN35" s="495"/>
      <c r="AO35" s="496"/>
      <c r="AP35" s="494"/>
      <c r="AQ35" s="494"/>
      <c r="AR35" s="497"/>
      <c r="AS35" s="493"/>
      <c r="AT35" s="494"/>
      <c r="AU35" s="494"/>
      <c r="AV35" s="495"/>
      <c r="AW35" s="496"/>
      <c r="AX35" s="494"/>
      <c r="AY35" s="494"/>
      <c r="AZ35" s="497"/>
      <c r="BA35" s="493"/>
      <c r="BB35" s="494"/>
      <c r="BC35" s="494"/>
      <c r="BD35" s="495"/>
      <c r="BE35" s="496"/>
      <c r="BF35" s="494"/>
      <c r="BG35" s="494"/>
      <c r="BH35" s="495"/>
      <c r="BI35" s="528" t="str">
        <f t="shared" si="0"/>
        <v/>
      </c>
      <c r="BJ35" s="447"/>
      <c r="BK35" s="446"/>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row>
    <row r="36" spans="2:96" ht="37.5" customHeight="1" thickBot="1">
      <c r="B36" s="448"/>
      <c r="G36" s="465"/>
      <c r="H36" s="445"/>
      <c r="I36" s="445"/>
      <c r="J36" s="504" t="s">
        <v>344</v>
      </c>
      <c r="K36" s="525">
        <f>SUM(K26:K35)</f>
        <v>0</v>
      </c>
      <c r="L36" s="479" t="s">
        <v>337</v>
      </c>
      <c r="M36" s="634" t="str">
        <f>+IFERROR((SUM(M26:P35))/(COUNTIF(M26:P35,"0")+SUM(M26:P35)),"")</f>
        <v/>
      </c>
      <c r="N36" s="635"/>
      <c r="O36" s="635"/>
      <c r="P36" s="636"/>
      <c r="Q36" s="637" t="str">
        <f>+IFERROR((SUM(Q26:T35))/(COUNTIF(Q26:T35,"0")+SUM(Q26:T35)),"")</f>
        <v/>
      </c>
      <c r="R36" s="635"/>
      <c r="S36" s="635"/>
      <c r="T36" s="638"/>
      <c r="U36" s="634" t="str">
        <f>+IFERROR((SUM(U26:X35))/(COUNTIF(U26:X35,"0")+SUM(U26:X35)),"")</f>
        <v/>
      </c>
      <c r="V36" s="635"/>
      <c r="W36" s="635"/>
      <c r="X36" s="636"/>
      <c r="Y36" s="637" t="str">
        <f>+IFERROR((SUM(Y26:AB35))/(COUNTIF(Y26:AB35,"0")+SUM(Y26:AB35)),"")</f>
        <v/>
      </c>
      <c r="Z36" s="635"/>
      <c r="AA36" s="635"/>
      <c r="AB36" s="638"/>
      <c r="AC36" s="634" t="str">
        <f>+IFERROR((SUM(AC26:AF35))/(COUNTIF(AC26:AF35,"0")+SUM(AC26:AF35)),"")</f>
        <v/>
      </c>
      <c r="AD36" s="635"/>
      <c r="AE36" s="635"/>
      <c r="AF36" s="636"/>
      <c r="AG36" s="637" t="str">
        <f>+IFERROR((SUM(AG26:AJ35))/(COUNTIF(AG26:AJ35,"0")+SUM(AG26:AJ35)),"")</f>
        <v/>
      </c>
      <c r="AH36" s="635"/>
      <c r="AI36" s="635"/>
      <c r="AJ36" s="638"/>
      <c r="AK36" s="634" t="str">
        <f>+IFERROR((SUM(AK26:AN35))/(COUNTIF(AK26:AN35,"0")+SUM(AK26:AN35)),"")</f>
        <v/>
      </c>
      <c r="AL36" s="635"/>
      <c r="AM36" s="635"/>
      <c r="AN36" s="636"/>
      <c r="AO36" s="637" t="str">
        <f>+IFERROR((SUM(AO26:AR35))/(COUNTIF(AO26:AR35,"0")+SUM(AO26:AR35)),"")</f>
        <v/>
      </c>
      <c r="AP36" s="635"/>
      <c r="AQ36" s="635"/>
      <c r="AR36" s="638"/>
      <c r="AS36" s="634" t="str">
        <f>+IFERROR((SUM(AS26:AV35))/(COUNTIF(AS26:AV35,"0")+SUM(AS26:AV35)),"")</f>
        <v/>
      </c>
      <c r="AT36" s="635"/>
      <c r="AU36" s="635"/>
      <c r="AV36" s="636"/>
      <c r="AW36" s="637" t="str">
        <f>+IFERROR((SUM(AW26:AZ35))/(COUNTIF(AW26:AZ35,"0")+SUM(AW26:AZ35)),"")</f>
        <v/>
      </c>
      <c r="AX36" s="635"/>
      <c r="AY36" s="635"/>
      <c r="AZ36" s="638"/>
      <c r="BA36" s="634" t="str">
        <f>+IFERROR((SUM(BA26:BD35))/(COUNTIF(BA26:BD35,"0")+SUM(BA26:BD35)),"")</f>
        <v/>
      </c>
      <c r="BB36" s="635"/>
      <c r="BC36" s="635"/>
      <c r="BD36" s="636"/>
      <c r="BE36" s="637" t="str">
        <f>+IFERROR((SUM(BE26:BH35))/(COUNTIF(BE26:BH35,"0")+SUM(BE26:BH35)),"")</f>
        <v/>
      </c>
      <c r="BF36" s="635"/>
      <c r="BG36" s="635"/>
      <c r="BH36" s="636"/>
      <c r="BI36" s="526" t="str">
        <f>+IFERROR((SUM(M26:BH35))/(COUNTIF(M26:BH35,"0")+SUM(M26:BH35)),"")</f>
        <v/>
      </c>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row>
    <row r="37" spans="2:96" ht="27.75" customHeight="1">
      <c r="B37" s="448"/>
      <c r="K37" s="509"/>
      <c r="L37" s="445"/>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row>
    <row r="38" spans="2:96" ht="27.75" customHeight="1">
      <c r="B38" s="448"/>
      <c r="K38" s="507"/>
      <c r="L38" s="445"/>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row>
    <row r="39" spans="2:96" ht="27.75" customHeight="1">
      <c r="B39" s="448"/>
      <c r="K39" s="63"/>
      <c r="L39" s="445"/>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row>
    <row r="40" spans="2:96" ht="27.75" customHeight="1">
      <c r="B40" s="448"/>
      <c r="K40" s="63"/>
      <c r="L40" s="445"/>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row>
    <row r="41" spans="2:96" ht="27.75" customHeight="1">
      <c r="B41" s="448"/>
      <c r="K41" s="63"/>
      <c r="L41" s="445"/>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row>
    <row r="42" spans="2:96" ht="27.75" customHeight="1">
      <c r="B42" s="448"/>
      <c r="K42" s="63"/>
      <c r="L42" s="445"/>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row>
    <row r="43" spans="2:96" ht="27.75" customHeight="1">
      <c r="B43" s="448"/>
      <c r="K43" s="63"/>
      <c r="L43" s="445"/>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row>
    <row r="44" spans="2:96" ht="27.75" customHeight="1">
      <c r="B44" s="448"/>
      <c r="K44" s="63"/>
      <c r="L44" s="445"/>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row>
    <row r="45" spans="2:96" ht="27.75" customHeight="1">
      <c r="B45" s="448"/>
      <c r="K45" s="63"/>
      <c r="L45" s="445"/>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row>
    <row r="46" spans="2:96" ht="27.75" customHeight="1">
      <c r="B46" s="448"/>
      <c r="K46" s="63"/>
      <c r="L46" s="445"/>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row>
    <row r="47" spans="2:96" ht="27.75" customHeight="1">
      <c r="B47" s="448"/>
      <c r="K47" s="63"/>
      <c r="L47" s="445"/>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row>
    <row r="48" spans="2:96" ht="27.75" customHeight="1">
      <c r="B48" s="448"/>
      <c r="K48" s="63"/>
      <c r="L48" s="445"/>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row>
    <row r="49" spans="2:96" ht="27.75" customHeight="1">
      <c r="B49" s="448"/>
      <c r="K49" s="63"/>
      <c r="L49" s="445"/>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row>
    <row r="50" spans="2:96" ht="27.75" customHeight="1">
      <c r="B50" s="448"/>
      <c r="K50" s="63"/>
      <c r="L50" s="445"/>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row>
    <row r="51" spans="2:96" ht="27.75" customHeight="1">
      <c r="B51" s="448"/>
      <c r="K51" s="63"/>
      <c r="L51" s="445"/>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row>
    <row r="52" spans="2:96" ht="27.75" customHeight="1">
      <c r="B52" s="448"/>
      <c r="K52" s="63"/>
      <c r="L52" s="445"/>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row>
    <row r="53" spans="2:96" ht="27.75" customHeight="1">
      <c r="B53" s="448"/>
      <c r="K53" s="63"/>
      <c r="L53" s="445"/>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row>
    <row r="54" spans="2:96" ht="27.75" customHeight="1">
      <c r="B54" s="448"/>
      <c r="K54" s="63"/>
      <c r="L54" s="445"/>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row>
    <row r="55" spans="2:96" ht="27.75" customHeight="1">
      <c r="B55" s="448"/>
      <c r="K55" s="63"/>
      <c r="L55" s="445"/>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row>
    <row r="56" spans="2:96" ht="27.75" customHeight="1">
      <c r="B56" s="448"/>
      <c r="K56" s="63"/>
      <c r="L56" s="445"/>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row>
    <row r="57" spans="2:96" ht="27.75" customHeight="1">
      <c r="B57" s="448"/>
      <c r="K57" s="63"/>
      <c r="L57" s="445"/>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row>
    <row r="58" spans="2:96" ht="27.75" customHeight="1">
      <c r="B58" s="448"/>
      <c r="K58" s="63"/>
      <c r="L58" s="445"/>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row>
    <row r="59" spans="2:96" ht="27.75" customHeight="1">
      <c r="B59" s="448"/>
      <c r="K59" s="63"/>
      <c r="L59" s="445"/>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row>
    <row r="60" spans="2:96" ht="27.75" customHeight="1">
      <c r="B60" s="448"/>
      <c r="K60" s="63"/>
      <c r="L60" s="445"/>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row>
    <row r="61" spans="2:96" ht="27.75" customHeight="1">
      <c r="B61" s="448"/>
      <c r="K61" s="63"/>
      <c r="L61" s="445"/>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row>
    <row r="62" spans="2:96" ht="27.75" customHeight="1">
      <c r="B62" s="448"/>
      <c r="K62" s="63"/>
      <c r="L62" s="445"/>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row>
    <row r="63" spans="2:96" ht="27.75" customHeight="1">
      <c r="B63" s="448"/>
      <c r="K63" s="63"/>
      <c r="L63" s="445"/>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row>
    <row r="64" spans="2:96" ht="27.75" customHeight="1">
      <c r="B64" s="448"/>
      <c r="K64" s="63"/>
      <c r="L64" s="445"/>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row>
    <row r="65" spans="2:96" ht="27.75" customHeight="1">
      <c r="B65" s="448"/>
      <c r="K65" s="63"/>
      <c r="L65" s="445"/>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row>
    <row r="66" spans="2:96" ht="27.75" customHeight="1">
      <c r="B66" s="448"/>
      <c r="K66" s="63"/>
      <c r="L66" s="445"/>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row>
    <row r="67" spans="2:96" ht="27.75" customHeight="1">
      <c r="B67" s="448"/>
      <c r="K67" s="63"/>
      <c r="L67" s="445"/>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row>
    <row r="68" spans="2:96" ht="27.75" customHeight="1">
      <c r="B68" s="448"/>
      <c r="K68" s="63"/>
      <c r="L68" s="445"/>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row>
    <row r="69" spans="2:96" ht="27.75" customHeight="1">
      <c r="B69" s="448"/>
      <c r="K69" s="63"/>
      <c r="L69" s="445"/>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row>
    <row r="70" spans="2:96" ht="27.75" customHeight="1">
      <c r="B70" s="448"/>
      <c r="K70" s="63"/>
      <c r="L70" s="445"/>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row>
    <row r="71" spans="2:96" ht="27.75" customHeight="1">
      <c r="B71" s="448"/>
      <c r="K71" s="63"/>
      <c r="L71" s="445"/>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row>
    <row r="72" spans="2:96" ht="27.75" customHeight="1">
      <c r="B72" s="448"/>
      <c r="K72" s="63"/>
      <c r="L72" s="445"/>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row>
    <row r="73" spans="2:96" ht="27.75" customHeight="1">
      <c r="B73" s="448"/>
      <c r="K73" s="63"/>
      <c r="L73" s="44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row>
    <row r="74" spans="2:96" ht="27.75" customHeight="1">
      <c r="B74" s="448"/>
      <c r="K74" s="63"/>
      <c r="L74" s="445"/>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row>
    <row r="75" spans="2:96" ht="27.75" customHeight="1">
      <c r="B75" s="448"/>
      <c r="K75" s="63"/>
      <c r="L75" s="44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row>
    <row r="76" spans="2:96" ht="27.75" customHeight="1">
      <c r="B76" s="448"/>
      <c r="K76" s="63"/>
      <c r="L76" s="445"/>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row>
    <row r="77" spans="2:96" ht="27.75" customHeight="1">
      <c r="B77" s="448"/>
      <c r="K77" s="63"/>
      <c r="L77" s="445"/>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row>
    <row r="78" spans="2:96" ht="27.75" customHeight="1">
      <c r="B78" s="448"/>
      <c r="K78" s="63"/>
      <c r="L78" s="445"/>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row>
    <row r="79" spans="2:96" ht="27.75" customHeight="1">
      <c r="B79" s="448"/>
      <c r="K79" s="63"/>
      <c r="L79" s="445"/>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row>
    <row r="80" spans="2:96" ht="27.75" customHeight="1">
      <c r="B80" s="448"/>
      <c r="K80" s="63"/>
      <c r="L80" s="445"/>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row>
    <row r="81" spans="2:96" ht="27.75" customHeight="1">
      <c r="B81" s="448"/>
      <c r="K81" s="63"/>
      <c r="L81" s="445"/>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row>
    <row r="82" spans="2:96" ht="27.75" customHeight="1">
      <c r="B82" s="448"/>
      <c r="K82" s="63"/>
      <c r="L82" s="445"/>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row>
    <row r="83" spans="2:96" ht="27.75" customHeight="1">
      <c r="B83" s="448"/>
      <c r="K83" s="63"/>
      <c r="L83" s="445"/>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row>
    <row r="84" spans="2:96" ht="27.75" customHeight="1">
      <c r="B84" s="448"/>
      <c r="K84" s="63"/>
      <c r="L84" s="445"/>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row>
    <row r="85" spans="2:96" ht="27.75" customHeight="1">
      <c r="B85" s="448"/>
      <c r="K85" s="63"/>
      <c r="L85" s="445"/>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row>
    <row r="86" spans="2:96" ht="27.75" customHeight="1">
      <c r="K86" s="63"/>
      <c r="L86" s="445"/>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row>
    <row r="87" spans="2:96" ht="27.75" customHeight="1">
      <c r="K87" s="63"/>
      <c r="L87" s="445"/>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row>
    <row r="88" spans="2:96" ht="27.75" customHeight="1">
      <c r="K88" s="63"/>
      <c r="L88" s="445"/>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row>
    <row r="89" spans="2:96" ht="27.75" customHeight="1">
      <c r="K89" s="63"/>
      <c r="L89" s="445"/>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row>
    <row r="90" spans="2:96" ht="27.75" customHeight="1">
      <c r="K90" s="63"/>
      <c r="L90" s="445"/>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row>
    <row r="91" spans="2:96" ht="27.75" customHeight="1">
      <c r="K91" s="63"/>
      <c r="L91" s="445"/>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row>
    <row r="92" spans="2:96" ht="27.75" customHeight="1">
      <c r="K92" s="63"/>
      <c r="L92" s="445"/>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row>
    <row r="93" spans="2:96" ht="27.75" customHeight="1">
      <c r="K93" s="63"/>
      <c r="L93" s="445"/>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row>
    <row r="94" spans="2:96" ht="27.75" customHeight="1">
      <c r="K94" s="63"/>
      <c r="L94" s="445"/>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row>
    <row r="95" spans="2:96" ht="27.75" customHeight="1">
      <c r="K95" s="63"/>
      <c r="L95" s="445"/>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row>
    <row r="96" spans="2:96" ht="27.75" customHeight="1">
      <c r="K96" s="63"/>
      <c r="L96" s="445"/>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row>
    <row r="97" spans="11:96" ht="27.75" customHeight="1">
      <c r="K97" s="63"/>
      <c r="L97" s="445"/>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row>
    <row r="98" spans="11:96" ht="27.75" customHeight="1">
      <c r="K98" s="63"/>
      <c r="L98" s="445"/>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row>
    <row r="99" spans="11:96" ht="27.75" customHeight="1">
      <c r="K99" s="63"/>
      <c r="L99" s="445"/>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row>
    <row r="100" spans="11:96" ht="27.75" customHeight="1">
      <c r="K100" s="63"/>
      <c r="L100" s="445"/>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row>
    <row r="101" spans="11:96" ht="27.75" customHeight="1">
      <c r="K101" s="63"/>
      <c r="L101" s="445"/>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row>
    <row r="102" spans="11:96" ht="27.75" customHeight="1">
      <c r="K102" s="63"/>
      <c r="L102" s="445"/>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row>
    <row r="103" spans="11:96" ht="27.75" customHeight="1">
      <c r="K103" s="63"/>
      <c r="L103" s="445"/>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row>
    <row r="104" spans="11:96" ht="27.75" customHeight="1">
      <c r="K104" s="63"/>
      <c r="L104" s="445"/>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row>
    <row r="105" spans="11:96" ht="27.75" customHeight="1">
      <c r="K105" s="63"/>
      <c r="L105" s="445"/>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row>
    <row r="106" spans="11:96" ht="27.75" customHeight="1">
      <c r="K106" s="63"/>
      <c r="L106" s="445"/>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row>
    <row r="107" spans="11:96" ht="27.75" customHeight="1">
      <c r="K107" s="63"/>
      <c r="L107" s="445"/>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row>
    <row r="108" spans="11:96" ht="27.75" customHeight="1">
      <c r="K108" s="63"/>
      <c r="L108" s="445"/>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row>
    <row r="109" spans="11:96" ht="27.75" customHeight="1">
      <c r="K109" s="63"/>
      <c r="L109" s="445"/>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row>
    <row r="110" spans="11:96" ht="27.75" customHeight="1">
      <c r="K110" s="63"/>
      <c r="L110" s="445"/>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row>
    <row r="111" spans="11:96" ht="27.75" customHeight="1">
      <c r="K111" s="63"/>
      <c r="L111" s="445"/>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row>
    <row r="112" spans="11:96" ht="27.75" customHeight="1">
      <c r="K112" s="63"/>
      <c r="L112" s="445"/>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row>
    <row r="113" spans="11:96" ht="27.75" customHeight="1">
      <c r="K113" s="63"/>
      <c r="L113" s="445"/>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row>
    <row r="114" spans="11:96" ht="27.75" customHeight="1">
      <c r="K114" s="63"/>
      <c r="L114" s="445"/>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row>
    <row r="115" spans="11:96" ht="27.75" customHeight="1">
      <c r="K115" s="63"/>
      <c r="L115" s="445"/>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row>
    <row r="116" spans="11:96" ht="27.75" customHeight="1">
      <c r="K116" s="63"/>
      <c r="L116" s="445"/>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row>
    <row r="117" spans="11:96" ht="27.75" customHeight="1">
      <c r="K117" s="63"/>
      <c r="L117" s="445"/>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row>
    <row r="118" spans="11:96" ht="27.75" customHeight="1">
      <c r="K118" s="63"/>
      <c r="L118" s="445"/>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row>
    <row r="119" spans="11:96" ht="27.75" customHeight="1">
      <c r="K119" s="63"/>
      <c r="L119" s="445"/>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row>
    <row r="120" spans="11:96" ht="27.75" customHeight="1">
      <c r="K120" s="63"/>
      <c r="L120" s="445"/>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row>
    <row r="121" spans="11:96" ht="27.75" customHeight="1">
      <c r="K121" s="63"/>
      <c r="L121" s="445"/>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row>
    <row r="122" spans="11:96" ht="27.75" customHeight="1">
      <c r="K122" s="63"/>
      <c r="L122" s="445"/>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row>
    <row r="123" spans="11:96" ht="27.75" customHeight="1">
      <c r="K123" s="63"/>
      <c r="L123" s="445"/>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row>
    <row r="124" spans="11:96" ht="27.75" customHeight="1">
      <c r="K124" s="63"/>
      <c r="L124" s="445"/>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row>
    <row r="125" spans="11:96" ht="27.75" customHeight="1">
      <c r="K125" s="63"/>
      <c r="L125" s="445"/>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row>
    <row r="126" spans="11:96" ht="27.75" customHeight="1">
      <c r="K126" s="63"/>
      <c r="L126" s="445"/>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row>
    <row r="127" spans="11:96" ht="27.75" customHeight="1">
      <c r="K127" s="63"/>
      <c r="L127" s="445"/>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row>
    <row r="128" spans="11:96" ht="27.75" customHeight="1">
      <c r="K128" s="63"/>
      <c r="L128" s="445"/>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row>
    <row r="129" spans="11:96" ht="27.75" customHeight="1">
      <c r="K129" s="63"/>
      <c r="L129" s="445"/>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row>
    <row r="130" spans="11:96" ht="27.75" customHeight="1">
      <c r="K130" s="63"/>
      <c r="L130" s="445"/>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row>
    <row r="131" spans="11:96" ht="27.75" customHeight="1">
      <c r="K131" s="63"/>
      <c r="L131" s="445"/>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row>
    <row r="132" spans="11:96" ht="27.75" customHeight="1">
      <c r="K132" s="63"/>
      <c r="L132" s="445"/>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row>
    <row r="133" spans="11:96" ht="27.75" customHeight="1">
      <c r="K133" s="63"/>
      <c r="L133" s="445"/>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row>
    <row r="134" spans="11:96" ht="27.75" customHeight="1">
      <c r="K134" s="63"/>
      <c r="L134" s="445"/>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row>
    <row r="135" spans="11:96" ht="27.75" customHeight="1">
      <c r="K135" s="63"/>
      <c r="L135" s="445"/>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row>
    <row r="136" spans="11:96" ht="27.75" customHeight="1">
      <c r="K136" s="63"/>
      <c r="L136" s="445"/>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row>
    <row r="137" spans="11:96" ht="27.75" customHeight="1">
      <c r="K137" s="63"/>
      <c r="L137" s="445"/>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row>
    <row r="138" spans="11:96" ht="27.75" customHeight="1">
      <c r="K138" s="63"/>
      <c r="L138" s="445"/>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row>
    <row r="139" spans="11:96" ht="27.75" customHeight="1">
      <c r="K139" s="63"/>
      <c r="L139" s="445"/>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row>
    <row r="140" spans="11:96" ht="27.75" customHeight="1">
      <c r="K140" s="63"/>
      <c r="L140" s="445"/>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row>
    <row r="141" spans="11:96" ht="27.75" customHeight="1">
      <c r="K141" s="63"/>
      <c r="L141" s="445"/>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row>
    <row r="142" spans="11:96" ht="27.75" customHeight="1">
      <c r="K142" s="63"/>
      <c r="L142" s="445"/>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row>
    <row r="143" spans="11:96" ht="27.75" customHeight="1">
      <c r="K143" s="63"/>
      <c r="L143" s="445"/>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row>
    <row r="144" spans="11:96" ht="27.75" customHeight="1">
      <c r="K144" s="63"/>
      <c r="L144" s="445"/>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row>
    <row r="145" spans="11:96" ht="27.75" customHeight="1">
      <c r="K145" s="63"/>
      <c r="L145" s="445"/>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row>
    <row r="146" spans="11:96" ht="27.75" customHeight="1">
      <c r="K146" s="63"/>
      <c r="L146" s="445"/>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row>
    <row r="147" spans="11:96" ht="27.75" customHeight="1">
      <c r="K147" s="63"/>
      <c r="L147" s="445"/>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row>
    <row r="148" spans="11:96" ht="27.75" customHeight="1">
      <c r="K148" s="63"/>
      <c r="L148" s="445"/>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row>
    <row r="149" spans="11:96" ht="27.75" customHeight="1">
      <c r="K149" s="63"/>
      <c r="L149" s="445"/>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row>
    <row r="150" spans="11:96" ht="27.75" customHeight="1">
      <c r="K150" s="63"/>
      <c r="L150" s="445"/>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row>
    <row r="151" spans="11:96" ht="27.75" customHeight="1">
      <c r="K151" s="63"/>
      <c r="L151" s="445"/>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row>
    <row r="152" spans="11:96" ht="27.75" customHeight="1">
      <c r="K152" s="63"/>
      <c r="L152" s="445"/>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row>
    <row r="153" spans="11:96" ht="27.75" customHeight="1">
      <c r="K153" s="63"/>
      <c r="L153" s="445"/>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row>
    <row r="154" spans="11:96" ht="27.75" customHeight="1">
      <c r="K154" s="63"/>
      <c r="L154" s="445"/>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row>
    <row r="155" spans="11:96" ht="27.75" customHeight="1">
      <c r="K155" s="63"/>
      <c r="L155" s="445"/>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row>
    <row r="156" spans="11:96" ht="27.75" customHeight="1">
      <c r="K156" s="63"/>
      <c r="L156" s="445"/>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row>
    <row r="157" spans="11:96" ht="27.75" customHeight="1">
      <c r="K157" s="63"/>
      <c r="L157" s="445"/>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row>
    <row r="158" spans="11:96" ht="27.75" customHeight="1">
      <c r="K158" s="63"/>
      <c r="L158" s="445"/>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row>
    <row r="159" spans="11:96" ht="27.75" customHeight="1">
      <c r="K159" s="63"/>
      <c r="L159" s="445"/>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row>
    <row r="160" spans="11:96" ht="27.75" customHeight="1">
      <c r="K160" s="63"/>
      <c r="L160" s="445"/>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row>
    <row r="161" spans="11:96" ht="27.75" customHeight="1">
      <c r="K161" s="63"/>
      <c r="L161" s="445"/>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row>
    <row r="162" spans="11:96" ht="27.75" customHeight="1">
      <c r="K162" s="63"/>
      <c r="L162" s="445"/>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row>
    <row r="163" spans="11:96" ht="27.75" customHeight="1">
      <c r="K163" s="63"/>
      <c r="L163" s="445"/>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row>
    <row r="164" spans="11:96" ht="27.75" customHeight="1">
      <c r="K164" s="63"/>
      <c r="L164" s="445"/>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row>
    <row r="165" spans="11:96" ht="27.75" customHeight="1">
      <c r="K165" s="63"/>
      <c r="L165" s="445"/>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row>
    <row r="166" spans="11:96" ht="27.75" customHeight="1">
      <c r="K166" s="63"/>
      <c r="L166" s="445"/>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row>
    <row r="167" spans="11:96" ht="27.75" customHeight="1">
      <c r="K167" s="63"/>
      <c r="L167" s="445"/>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row>
    <row r="168" spans="11:96" ht="27.75" customHeight="1">
      <c r="K168" s="63"/>
      <c r="L168" s="445"/>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row>
    <row r="169" spans="11:96" ht="27.75" customHeight="1">
      <c r="K169" s="63"/>
      <c r="L169" s="445"/>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row>
    <row r="170" spans="11:96" ht="27.75" customHeight="1">
      <c r="K170" s="63"/>
      <c r="L170" s="445"/>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row>
    <row r="171" spans="11:96" ht="27.75" customHeight="1">
      <c r="K171" s="63"/>
      <c r="L171" s="445"/>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row>
    <row r="172" spans="11:96" ht="27.75" customHeight="1">
      <c r="K172" s="63"/>
      <c r="L172" s="445"/>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row>
    <row r="173" spans="11:96" ht="27.75" customHeight="1">
      <c r="K173" s="63"/>
      <c r="L173" s="445"/>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row>
    <row r="174" spans="11:96" ht="27.75" customHeight="1">
      <c r="K174" s="63"/>
      <c r="L174" s="445"/>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row>
    <row r="175" spans="11:96" ht="27.75" customHeight="1">
      <c r="K175" s="63"/>
      <c r="L175" s="445"/>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row>
    <row r="176" spans="11:96" ht="27.75" customHeight="1">
      <c r="K176" s="63"/>
      <c r="L176" s="445"/>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row>
    <row r="177" spans="11:96" ht="27.75" customHeight="1">
      <c r="K177" s="63"/>
      <c r="L177" s="445"/>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row>
    <row r="178" spans="11:96" ht="27.75" customHeight="1">
      <c r="K178" s="63"/>
      <c r="L178" s="445"/>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row>
    <row r="179" spans="11:96" ht="27.75" customHeight="1">
      <c r="K179" s="63"/>
      <c r="L179" s="445"/>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row>
    <row r="180" spans="11:96" ht="27.75" customHeight="1">
      <c r="K180" s="63"/>
      <c r="L180" s="445"/>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row>
    <row r="181" spans="11:96" ht="27.75" customHeight="1">
      <c r="K181" s="63"/>
      <c r="L181" s="445"/>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row>
    <row r="182" spans="11:96" ht="27.75" customHeight="1">
      <c r="K182" s="63"/>
      <c r="L182" s="445"/>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row>
    <row r="183" spans="11:96" ht="27.75" customHeight="1">
      <c r="K183" s="63"/>
      <c r="L183" s="445"/>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row>
    <row r="184" spans="11:96" ht="27.75" customHeight="1">
      <c r="K184" s="63"/>
      <c r="L184" s="445"/>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row>
    <row r="185" spans="11:96" ht="27.75" customHeight="1">
      <c r="K185" s="63"/>
      <c r="L185" s="445"/>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row>
    <row r="186" spans="11:96" ht="27.75" customHeight="1">
      <c r="K186" s="63"/>
      <c r="L186" s="445"/>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row>
    <row r="187" spans="11:96" ht="27.75" customHeight="1">
      <c r="K187" s="63"/>
      <c r="L187" s="445"/>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row>
    <row r="188" spans="11:96" ht="27.75" customHeight="1">
      <c r="K188" s="63"/>
      <c r="L188" s="445"/>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row>
    <row r="189" spans="11:96" ht="27.75" customHeight="1">
      <c r="K189" s="63"/>
      <c r="L189" s="445"/>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row>
    <row r="190" spans="11:96" ht="27.75" customHeight="1">
      <c r="K190" s="63"/>
      <c r="L190" s="445"/>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row>
    <row r="191" spans="11:96" ht="27.75" customHeight="1">
      <c r="K191" s="63"/>
      <c r="L191" s="445"/>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row>
    <row r="192" spans="11:96" ht="27.75" customHeight="1">
      <c r="K192" s="63"/>
      <c r="L192" s="445"/>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row>
    <row r="193" spans="11:96" ht="27.75" customHeight="1">
      <c r="K193" s="63"/>
      <c r="L193" s="445"/>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row>
    <row r="194" spans="11:96" ht="27.75" customHeight="1">
      <c r="K194" s="63"/>
      <c r="L194" s="445"/>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row>
    <row r="195" spans="11:96" ht="27.75" customHeight="1">
      <c r="K195" s="63"/>
      <c r="L195" s="445"/>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row>
    <row r="196" spans="11:96" ht="27.75" customHeight="1">
      <c r="K196" s="63"/>
      <c r="L196" s="445"/>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row>
    <row r="197" spans="11:96" ht="27.75" customHeight="1">
      <c r="K197" s="63"/>
      <c r="L197" s="445"/>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row>
    <row r="198" spans="11:96" ht="27.75" customHeight="1">
      <c r="K198" s="63"/>
      <c r="L198" s="445"/>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row>
    <row r="199" spans="11:96" ht="27.75" customHeight="1">
      <c r="K199" s="63"/>
      <c r="L199" s="445"/>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row>
    <row r="200" spans="11:96" ht="27.75" customHeight="1">
      <c r="K200" s="63"/>
      <c r="L200" s="445"/>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row>
    <row r="201" spans="11:96" ht="27.75" customHeight="1">
      <c r="K201" s="63"/>
      <c r="L201" s="445"/>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row>
    <row r="202" spans="11:96" ht="27.75" customHeight="1">
      <c r="K202" s="63"/>
      <c r="L202" s="445"/>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row>
    <row r="203" spans="11:96" ht="27.75" customHeight="1">
      <c r="K203" s="63"/>
      <c r="L203" s="445"/>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row>
    <row r="204" spans="11:96" ht="27.75" customHeight="1">
      <c r="K204" s="63"/>
      <c r="L204" s="445"/>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row>
    <row r="205" spans="11:96" ht="27.75" customHeight="1">
      <c r="K205" s="63"/>
      <c r="L205" s="445"/>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row>
    <row r="206" spans="11:96" ht="27.75" customHeight="1">
      <c r="K206" s="63"/>
      <c r="L206" s="445"/>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row>
    <row r="207" spans="11:96" ht="27.75" customHeight="1">
      <c r="K207" s="63"/>
      <c r="L207" s="445"/>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row>
    <row r="208" spans="11:96" ht="27.75" customHeight="1">
      <c r="K208" s="63"/>
      <c r="L208" s="445"/>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row>
    <row r="209" spans="11:96" ht="27.75" customHeight="1">
      <c r="K209" s="63"/>
      <c r="L209" s="445"/>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row>
    <row r="210" spans="11:96" ht="27.75" customHeight="1">
      <c r="K210" s="63"/>
      <c r="L210" s="445"/>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row>
    <row r="211" spans="11:96" ht="27.75" customHeight="1">
      <c r="K211" s="63"/>
      <c r="L211" s="445"/>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row>
    <row r="212" spans="11:96" ht="27.75" customHeight="1">
      <c r="K212" s="63"/>
      <c r="L212" s="445"/>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row>
    <row r="213" spans="11:96" ht="27.75" customHeight="1">
      <c r="K213" s="63"/>
      <c r="L213" s="445"/>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row>
    <row r="214" spans="11:96" ht="27.75" customHeight="1">
      <c r="K214" s="63"/>
      <c r="L214" s="445"/>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row>
    <row r="215" spans="11:96" ht="27.75" customHeight="1">
      <c r="K215" s="63"/>
      <c r="L215" s="445"/>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row>
    <row r="216" spans="11:96" ht="27.75" customHeight="1">
      <c r="K216" s="63"/>
      <c r="L216" s="445"/>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row>
    <row r="217" spans="11:96" ht="27.75" customHeight="1">
      <c r="K217" s="63"/>
      <c r="L217" s="445"/>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row>
    <row r="218" spans="11:96" ht="27.75" customHeight="1">
      <c r="K218" s="63"/>
      <c r="L218" s="445"/>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row>
    <row r="219" spans="11:96" ht="27.75" customHeight="1">
      <c r="K219" s="63"/>
      <c r="L219" s="445"/>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row>
    <row r="220" spans="11:96" ht="27.75" customHeight="1">
      <c r="K220" s="63"/>
      <c r="L220" s="445"/>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row>
    <row r="221" spans="11:96" ht="27.75" customHeight="1">
      <c r="K221" s="63"/>
      <c r="L221" s="445"/>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row>
    <row r="222" spans="11:96" ht="27.75" customHeight="1">
      <c r="K222" s="63"/>
      <c r="L222" s="445"/>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row>
    <row r="223" spans="11:96" ht="27.75" customHeight="1">
      <c r="K223" s="63"/>
      <c r="L223" s="445"/>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row>
    <row r="224" spans="11:96" ht="27.75" customHeight="1">
      <c r="K224" s="63"/>
      <c r="L224" s="445"/>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row>
    <row r="225" spans="11:96" ht="27.75" customHeight="1">
      <c r="K225" s="63"/>
      <c r="L225" s="445"/>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row>
    <row r="226" spans="11:96" ht="27.75" customHeight="1">
      <c r="K226" s="63"/>
      <c r="L226" s="445"/>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row>
    <row r="227" spans="11:96" ht="27.75" customHeight="1">
      <c r="K227" s="63"/>
      <c r="L227" s="445"/>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row>
    <row r="228" spans="11:96" ht="27.75" customHeight="1">
      <c r="K228" s="63"/>
      <c r="L228" s="445"/>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row>
    <row r="229" spans="11:96" ht="27.75" customHeight="1">
      <c r="K229" s="63"/>
      <c r="L229" s="445"/>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row>
    <row r="230" spans="11:96" ht="27.75" customHeight="1">
      <c r="K230" s="63"/>
      <c r="L230" s="445"/>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row>
    <row r="231" spans="11:96" ht="27.75" customHeight="1">
      <c r="K231" s="63"/>
      <c r="L231" s="445"/>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row>
    <row r="232" spans="11:96" ht="27.75" customHeight="1">
      <c r="K232" s="63"/>
      <c r="L232" s="445"/>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row>
    <row r="233" spans="11:96" ht="27.75" customHeight="1">
      <c r="K233" s="63"/>
      <c r="L233" s="445"/>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row>
    <row r="234" spans="11:96" ht="27.75" customHeight="1">
      <c r="K234" s="63"/>
      <c r="L234" s="445"/>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row>
    <row r="235" spans="11:96" ht="27.75" customHeight="1">
      <c r="K235" s="63"/>
      <c r="L235" s="445"/>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row>
    <row r="236" spans="11:96" ht="27.75" customHeight="1">
      <c r="K236" s="63"/>
      <c r="L236" s="445"/>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row>
  </sheetData>
  <mergeCells count="55">
    <mergeCell ref="D2:G6"/>
    <mergeCell ref="H2:H3"/>
    <mergeCell ref="B13:C13"/>
    <mergeCell ref="B14:C14"/>
    <mergeCell ref="D13:L13"/>
    <mergeCell ref="D14:L14"/>
    <mergeCell ref="H23:H25"/>
    <mergeCell ref="B15:C15"/>
    <mergeCell ref="B16:C22"/>
    <mergeCell ref="E16:G16"/>
    <mergeCell ref="H16:J16"/>
    <mergeCell ref="D17:D22"/>
    <mergeCell ref="E17:G22"/>
    <mergeCell ref="H17:J22"/>
    <mergeCell ref="B23:B25"/>
    <mergeCell ref="C23:C25"/>
    <mergeCell ref="D23:D25"/>
    <mergeCell ref="E23:E25"/>
    <mergeCell ref="G23:G25"/>
    <mergeCell ref="I23:I25"/>
    <mergeCell ref="J23:J25"/>
    <mergeCell ref="K23:K25"/>
    <mergeCell ref="L23:L25"/>
    <mergeCell ref="M23:BH23"/>
    <mergeCell ref="AS24:AV24"/>
    <mergeCell ref="AW24:AZ24"/>
    <mergeCell ref="BA24:BD24"/>
    <mergeCell ref="BE24:BH24"/>
    <mergeCell ref="BJ23:BJ25"/>
    <mergeCell ref="BK23:BK25"/>
    <mergeCell ref="M24:P24"/>
    <mergeCell ref="Q24:T24"/>
    <mergeCell ref="U24:X24"/>
    <mergeCell ref="Y24:AB24"/>
    <mergeCell ref="AC24:AF24"/>
    <mergeCell ref="AG24:AJ24"/>
    <mergeCell ref="AK24:AN24"/>
    <mergeCell ref="AO24:AR24"/>
    <mergeCell ref="BI23:BI25"/>
    <mergeCell ref="D15:L15"/>
    <mergeCell ref="K16:L16"/>
    <mergeCell ref="K17:L22"/>
    <mergeCell ref="F23:F25"/>
    <mergeCell ref="BE36:BH36"/>
    <mergeCell ref="M36:P36"/>
    <mergeCell ref="Q36:T36"/>
    <mergeCell ref="U36:X36"/>
    <mergeCell ref="Y36:AB36"/>
    <mergeCell ref="AC36:AF36"/>
    <mergeCell ref="AG36:AJ36"/>
    <mergeCell ref="AK36:AN36"/>
    <mergeCell ref="AO36:AR36"/>
    <mergeCell ref="AS36:AV36"/>
    <mergeCell ref="AW36:AZ36"/>
    <mergeCell ref="BA36:BD36"/>
  </mergeCells>
  <conditionalFormatting sqref="N26">
    <cfRule type="iconSet" priority="1">
      <iconSet iconSet="4TrafficLights" showValue="0">
        <cfvo type="percent" val="0"/>
        <cfvo type="num" val="0.25"/>
        <cfvo type="num" val="0.75"/>
        <cfvo type="num" val="1"/>
      </iconSet>
    </cfRule>
  </conditionalFormatting>
  <conditionalFormatting sqref="M26:BH35">
    <cfRule type="iconSet" priority="2">
      <iconSet iconSet="4TrafficLights" showValue="0">
        <cfvo type="percent" val="0"/>
        <cfvo type="num" val="0.25"/>
        <cfvo type="num" val="0.75"/>
        <cfvo type="num" val="1"/>
      </iconSet>
    </cfRule>
  </conditionalFormatting>
  <printOptions horizontalCentered="1" verticalCentered="1"/>
  <pageMargins left="0.19685039370078741" right="0.19685039370078741" top="0.23622047244094491" bottom="0.23622047244094491" header="0" footer="7.874015748031496E-2"/>
  <pageSetup paperSize="8" scale="25"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70" zoomScaleNormal="70" zoomScaleSheetLayoutView="100" workbookViewId="0">
      <selection activeCell="N10" sqref="N10"/>
    </sheetView>
  </sheetViews>
  <sheetFormatPr defaultColWidth="12" defaultRowHeight="15.5"/>
  <cols>
    <col min="1" max="1" width="1.5" style="435" customWidth="1"/>
    <col min="2" max="2" width="7.296875" style="63" customWidth="1"/>
    <col min="3" max="3" width="17.8984375" style="63" customWidth="1"/>
    <col min="4" max="4" width="14.19921875" style="445" customWidth="1"/>
    <col min="5" max="6" width="14.19921875" style="63" customWidth="1"/>
    <col min="7" max="7" width="14.19921875" style="64" customWidth="1"/>
    <col min="8" max="15" width="14.19921875" style="1" customWidth="1"/>
    <col min="16" max="16" width="21.296875" style="63" customWidth="1"/>
    <col min="17" max="17" width="24" style="63" customWidth="1"/>
    <col min="18" max="16384" width="12" style="63"/>
  </cols>
  <sheetData>
    <row r="1" spans="2:17" ht="7.5" customHeight="1" thickBot="1">
      <c r="B1" s="1"/>
      <c r="C1" s="1"/>
      <c r="D1" s="444"/>
      <c r="E1" s="1"/>
      <c r="F1" s="1"/>
      <c r="G1" s="2"/>
      <c r="H1" s="63"/>
      <c r="I1" s="63"/>
      <c r="J1" s="63"/>
      <c r="K1" s="63"/>
      <c r="L1" s="63"/>
      <c r="M1" s="63"/>
      <c r="N1" s="63"/>
      <c r="O1" s="63"/>
    </row>
    <row r="2" spans="2:17" ht="21.75" customHeight="1">
      <c r="B2" s="472"/>
      <c r="C2" s="436"/>
      <c r="D2" s="563" t="s">
        <v>318</v>
      </c>
      <c r="E2" s="563"/>
      <c r="F2" s="563"/>
      <c r="G2" s="563"/>
      <c r="H2" s="563"/>
      <c r="I2" s="563"/>
      <c r="J2" s="563"/>
      <c r="K2" s="563"/>
      <c r="L2" s="563"/>
      <c r="M2" s="563"/>
      <c r="N2" s="654"/>
      <c r="O2" s="682" t="s">
        <v>0</v>
      </c>
      <c r="P2" s="683"/>
      <c r="Q2" s="684"/>
    </row>
    <row r="3" spans="2:17" ht="15" customHeight="1" thickBot="1">
      <c r="B3" s="473"/>
      <c r="C3" s="437"/>
      <c r="D3" s="655"/>
      <c r="E3" s="655"/>
      <c r="F3" s="655"/>
      <c r="G3" s="655"/>
      <c r="H3" s="655"/>
      <c r="I3" s="655"/>
      <c r="J3" s="655"/>
      <c r="K3" s="655"/>
      <c r="L3" s="655"/>
      <c r="M3" s="655"/>
      <c r="N3" s="656"/>
      <c r="O3" s="685"/>
      <c r="P3" s="686"/>
      <c r="Q3" s="687"/>
    </row>
    <row r="4" spans="2:17" ht="25.5" customHeight="1" thickBot="1">
      <c r="B4" s="473"/>
      <c r="C4" s="437"/>
      <c r="D4" s="655"/>
      <c r="E4" s="655"/>
      <c r="F4" s="655"/>
      <c r="G4" s="655"/>
      <c r="H4" s="655"/>
      <c r="I4" s="655"/>
      <c r="J4" s="655"/>
      <c r="K4" s="655"/>
      <c r="L4" s="655"/>
      <c r="M4" s="655"/>
      <c r="N4" s="656"/>
      <c r="O4" s="688" t="s">
        <v>1</v>
      </c>
      <c r="P4" s="689"/>
      <c r="Q4" s="690"/>
    </row>
    <row r="5" spans="2:17" ht="25.5" customHeight="1" thickBot="1">
      <c r="B5" s="473"/>
      <c r="C5" s="437"/>
      <c r="D5" s="655"/>
      <c r="E5" s="655"/>
      <c r="F5" s="655"/>
      <c r="G5" s="655"/>
      <c r="H5" s="655"/>
      <c r="I5" s="655"/>
      <c r="J5" s="655"/>
      <c r="K5" s="655"/>
      <c r="L5" s="655"/>
      <c r="M5" s="655"/>
      <c r="N5" s="656"/>
      <c r="O5" s="688" t="s">
        <v>353</v>
      </c>
      <c r="P5" s="689"/>
      <c r="Q5" s="690"/>
    </row>
    <row r="6" spans="2:17" ht="39" customHeight="1" thickBot="1">
      <c r="B6" s="475"/>
      <c r="C6" s="438"/>
      <c r="D6" s="657"/>
      <c r="E6" s="657"/>
      <c r="F6" s="657"/>
      <c r="G6" s="657"/>
      <c r="H6" s="657"/>
      <c r="I6" s="657"/>
      <c r="J6" s="657"/>
      <c r="K6" s="657"/>
      <c r="L6" s="657"/>
      <c r="M6" s="657"/>
      <c r="N6" s="658"/>
      <c r="O6" s="685" t="s">
        <v>354</v>
      </c>
      <c r="P6" s="686"/>
      <c r="Q6" s="687"/>
    </row>
    <row r="7" spans="2:17" ht="15" customHeight="1">
      <c r="B7" s="472"/>
      <c r="C7" s="510"/>
      <c r="D7" s="510"/>
      <c r="E7" s="510"/>
      <c r="F7" s="442"/>
      <c r="G7" s="442"/>
      <c r="H7" s="517"/>
      <c r="I7" s="517"/>
      <c r="J7" s="517"/>
      <c r="K7" s="517"/>
      <c r="L7" s="517"/>
      <c r="M7" s="517"/>
      <c r="N7" s="517"/>
      <c r="O7" s="448"/>
      <c r="P7" s="517"/>
      <c r="Q7" s="518"/>
    </row>
    <row r="8" spans="2:17" ht="22.5" customHeight="1">
      <c r="B8" s="514" t="s">
        <v>2</v>
      </c>
      <c r="C8" s="515"/>
      <c r="E8" s="691">
        <f>'PASSO 2022 - Obj. 1'!D8</f>
        <v>0</v>
      </c>
      <c r="F8" s="692"/>
      <c r="G8" s="692"/>
      <c r="H8" s="693"/>
      <c r="I8" s="448"/>
      <c r="J8" s="448"/>
      <c r="K8" s="448"/>
      <c r="L8" s="448"/>
      <c r="M8" s="448"/>
      <c r="N8" s="448"/>
      <c r="O8" s="448"/>
      <c r="P8" s="448"/>
      <c r="Q8" s="518"/>
    </row>
    <row r="9" spans="2:17" ht="10.5" customHeight="1">
      <c r="B9" s="514"/>
      <c r="C9" s="515"/>
      <c r="E9" s="539"/>
      <c r="F9" s="539"/>
      <c r="G9" s="539"/>
      <c r="H9" s="539"/>
      <c r="I9" s="448"/>
      <c r="J9" s="448"/>
      <c r="K9" s="448"/>
      <c r="L9" s="448"/>
      <c r="M9" s="448"/>
      <c r="N9" s="448"/>
      <c r="O9" s="448"/>
      <c r="P9" s="448"/>
      <c r="Q9" s="518"/>
    </row>
    <row r="10" spans="2:17" ht="18.5" customHeight="1">
      <c r="B10" s="698" t="s">
        <v>4</v>
      </c>
      <c r="C10" s="699"/>
      <c r="D10" s="699"/>
      <c r="E10" s="700">
        <f>'PASSO 2022 - Obj. 1'!D10</f>
        <v>0</v>
      </c>
      <c r="F10" s="700"/>
      <c r="G10" s="700"/>
      <c r="H10" s="700"/>
      <c r="I10" s="448"/>
      <c r="J10" s="448"/>
      <c r="K10" s="448"/>
      <c r="L10" s="448"/>
      <c r="M10" s="448"/>
      <c r="N10" s="448"/>
      <c r="O10" s="448"/>
      <c r="P10" s="448"/>
      <c r="Q10" s="518"/>
    </row>
    <row r="11" spans="2:17" ht="22.5" customHeight="1">
      <c r="B11" s="473"/>
      <c r="C11" s="448"/>
      <c r="D11" s="516"/>
      <c r="E11" s="448"/>
      <c r="F11" s="448"/>
      <c r="G11" s="519"/>
      <c r="H11" s="448"/>
      <c r="I11" s="448"/>
      <c r="J11" s="448"/>
      <c r="K11" s="448"/>
      <c r="L11" s="448"/>
      <c r="M11" s="448"/>
      <c r="N11" s="448"/>
      <c r="O11" s="448"/>
      <c r="P11" s="448"/>
      <c r="Q11" s="518"/>
    </row>
    <row r="12" spans="2:17" ht="11.5" customHeight="1">
      <c r="B12" s="473"/>
      <c r="C12" s="448"/>
      <c r="D12" s="516"/>
      <c r="E12" s="448"/>
      <c r="F12" s="448"/>
      <c r="G12" s="519"/>
      <c r="H12" s="448"/>
      <c r="I12" s="448"/>
      <c r="J12" s="448"/>
      <c r="K12" s="448"/>
      <c r="L12" s="448"/>
      <c r="M12" s="448"/>
      <c r="N12" s="448"/>
      <c r="O12" s="448"/>
      <c r="P12" s="531"/>
      <c r="Q12" s="518"/>
    </row>
    <row r="13" spans="2:17" ht="49" customHeight="1">
      <c r="B13" s="473"/>
      <c r="C13" s="516"/>
      <c r="D13" s="523" t="s">
        <v>319</v>
      </c>
      <c r="E13" s="523" t="s">
        <v>320</v>
      </c>
      <c r="F13" s="523" t="s">
        <v>321</v>
      </c>
      <c r="G13" s="523" t="s">
        <v>322</v>
      </c>
      <c r="H13" s="523" t="s">
        <v>323</v>
      </c>
      <c r="I13" s="523" t="s">
        <v>324</v>
      </c>
      <c r="J13" s="523" t="s">
        <v>325</v>
      </c>
      <c r="K13" s="523" t="s">
        <v>326</v>
      </c>
      <c r="L13" s="523" t="s">
        <v>330</v>
      </c>
      <c r="M13" s="523" t="s">
        <v>327</v>
      </c>
      <c r="N13" s="523" t="s">
        <v>328</v>
      </c>
      <c r="O13" s="523" t="s">
        <v>329</v>
      </c>
      <c r="P13" s="523" t="s">
        <v>345</v>
      </c>
      <c r="Q13" s="532" t="s">
        <v>344</v>
      </c>
    </row>
    <row r="14" spans="2:17" ht="30" customHeight="1">
      <c r="B14" s="694" t="s">
        <v>347</v>
      </c>
      <c r="C14" s="695"/>
      <c r="D14" s="529" t="str">
        <f>+'PASSO 2022 - Obj. 1'!M36</f>
        <v/>
      </c>
      <c r="E14" s="529" t="str">
        <f>+'PASSO 2022 - Obj. 1'!Q36</f>
        <v/>
      </c>
      <c r="F14" s="529" t="str">
        <f>+'PASSO 2022 - Obj. 1'!U36</f>
        <v/>
      </c>
      <c r="G14" s="529" t="str">
        <f>+'PASSO 2022 - Obj. 1'!Y36</f>
        <v/>
      </c>
      <c r="H14" s="529" t="str">
        <f>+'PASSO 2022 - Obj. 1'!AC36</f>
        <v/>
      </c>
      <c r="I14" s="529" t="str">
        <f>+'PASSO 2022 - Obj. 1'!AG36</f>
        <v/>
      </c>
      <c r="J14" s="529" t="str">
        <f>+'PASSO 2022 - Obj. 1'!AK36</f>
        <v/>
      </c>
      <c r="K14" s="529" t="str">
        <f>+'PASSO 2022 - Obj. 1'!AO36</f>
        <v/>
      </c>
      <c r="L14" s="529" t="str">
        <f>+'PASSO 2022 - Obj. 1'!AS36</f>
        <v/>
      </c>
      <c r="M14" s="529" t="str">
        <f>+'PASSO 2022 - Obj. 1'!AW36</f>
        <v/>
      </c>
      <c r="N14" s="529" t="str">
        <f>+'PASSO 2022 - Obj. 1'!BA36</f>
        <v/>
      </c>
      <c r="O14" s="529" t="str">
        <f>+'PASSO 2022 - Obj. 1'!BE36</f>
        <v/>
      </c>
      <c r="P14" s="535" t="str">
        <f>+'PASSO 2022 - Obj. 1'!BI36</f>
        <v/>
      </c>
      <c r="Q14" s="533">
        <f>'PASSO 2022 - Obj. 1'!K36</f>
        <v>0</v>
      </c>
    </row>
    <row r="15" spans="2:17" ht="30" customHeight="1">
      <c r="B15" s="694" t="s">
        <v>348</v>
      </c>
      <c r="C15" s="695"/>
      <c r="D15" s="529" t="str">
        <f>+'PASSO 2022 - Obj. 2'!M36</f>
        <v/>
      </c>
      <c r="E15" s="529" t="str">
        <f>+'PASSO 2022 - Obj. 2'!Q36</f>
        <v/>
      </c>
      <c r="F15" s="529" t="str">
        <f>+'PASSO 2022 - Obj. 2'!U36</f>
        <v/>
      </c>
      <c r="G15" s="529" t="str">
        <f>+'PASSO 2022 - Obj. 2'!Y36</f>
        <v/>
      </c>
      <c r="H15" s="529" t="str">
        <f>+'PASSO 2022 - Obj. 2'!AC36</f>
        <v/>
      </c>
      <c r="I15" s="529" t="str">
        <f>+'PASSO 2022 - Obj. 2'!AG36</f>
        <v/>
      </c>
      <c r="J15" s="529" t="str">
        <f>+'PASSO 2022 - Obj. 2'!AK36</f>
        <v/>
      </c>
      <c r="K15" s="529" t="str">
        <f>+'PASSO 2022 - Obj. 2'!AO36</f>
        <v/>
      </c>
      <c r="L15" s="529" t="str">
        <f>+'PASSO 2022 - Obj. 2'!AS36</f>
        <v/>
      </c>
      <c r="M15" s="529" t="str">
        <f>+'PASSO 2022 - Obj. 2'!AW36</f>
        <v/>
      </c>
      <c r="N15" s="529" t="str">
        <f>+'PASSO 2022 - Obj. 2'!BA36</f>
        <v/>
      </c>
      <c r="O15" s="529" t="str">
        <f>+'PASSO 2022 - Obj. 2'!BE36</f>
        <v/>
      </c>
      <c r="P15" s="535" t="str">
        <f>+'PASSO 2022 - Obj. 2'!BI36</f>
        <v/>
      </c>
      <c r="Q15" s="533">
        <f>'PASSO 2022 - Obj. 2'!K36</f>
        <v>0</v>
      </c>
    </row>
    <row r="16" spans="2:17" ht="30" customHeight="1">
      <c r="B16" s="694" t="s">
        <v>349</v>
      </c>
      <c r="C16" s="695"/>
      <c r="D16" s="529" t="str">
        <f>+'PASSO 2022 - Obj. 3'!M36</f>
        <v/>
      </c>
      <c r="E16" s="529" t="str">
        <f>+'PASSO 2022 - Obj. 3'!Q36</f>
        <v/>
      </c>
      <c r="F16" s="529" t="str">
        <f>+'PASSO 2022 - Obj. 3'!U36</f>
        <v/>
      </c>
      <c r="G16" s="529" t="str">
        <f>+'PASSO 2022 - Obj. 3'!Y36</f>
        <v/>
      </c>
      <c r="H16" s="529" t="str">
        <f>+'PASSO 2022 - Obj. 3'!AC36</f>
        <v/>
      </c>
      <c r="I16" s="529" t="str">
        <f>+'PASSO 2022 - Obj. 3'!AG36</f>
        <v/>
      </c>
      <c r="J16" s="529" t="str">
        <f>+'PASSO 2022 - Obj. 3'!AK36</f>
        <v/>
      </c>
      <c r="K16" s="529" t="str">
        <f>+'PASSO 2022 - Obj. 3'!AO36</f>
        <v/>
      </c>
      <c r="L16" s="529" t="str">
        <f>+'PASSO 2022 - Obj. 3'!AS36</f>
        <v/>
      </c>
      <c r="M16" s="529" t="str">
        <f>+'PASSO 2022 - Obj. 3'!AW36</f>
        <v/>
      </c>
      <c r="N16" s="529" t="str">
        <f>+'PASSO 2022 - Obj. 3'!BA36</f>
        <v/>
      </c>
      <c r="O16" s="529" t="str">
        <f>+'PASSO 2022 - Obj. 3'!BE36</f>
        <v/>
      </c>
      <c r="P16" s="535" t="str">
        <f>+'PASSO 2022 - Obj. 3'!BI36</f>
        <v/>
      </c>
      <c r="Q16" s="533">
        <f>'PASSO 2022 - Obj. 3'!K36</f>
        <v>0</v>
      </c>
    </row>
    <row r="17" spans="2:17" ht="30" customHeight="1">
      <c r="B17" s="694" t="s">
        <v>350</v>
      </c>
      <c r="C17" s="695"/>
      <c r="D17" s="529" t="str">
        <f>+'PASSO 2022 - Obj. 4'!M36</f>
        <v/>
      </c>
      <c r="E17" s="529" t="str">
        <f>+'PASSO 2022 - Obj. 4'!Q36</f>
        <v/>
      </c>
      <c r="F17" s="529" t="str">
        <f>+'PASSO 2022 - Obj. 4'!U36</f>
        <v/>
      </c>
      <c r="G17" s="529" t="str">
        <f>+'PASSO 2022 - Obj. 4'!Y36</f>
        <v/>
      </c>
      <c r="H17" s="529" t="str">
        <f>+'PASSO 2022 - Obj. 4'!AC36</f>
        <v/>
      </c>
      <c r="I17" s="529" t="str">
        <f>+'PASSO 2022 - Obj. 4'!AG36</f>
        <v/>
      </c>
      <c r="J17" s="529" t="str">
        <f>+'PASSO 2022 - Obj. 4'!AK36</f>
        <v/>
      </c>
      <c r="K17" s="529" t="str">
        <f>+'PASSO 2022 - Obj. 4'!AO36</f>
        <v/>
      </c>
      <c r="L17" s="529" t="str">
        <f>+'PASSO 2022 - Obj. 4'!AS36</f>
        <v/>
      </c>
      <c r="M17" s="529" t="str">
        <f>+'PASSO 2022 - Obj. 4'!AW36</f>
        <v/>
      </c>
      <c r="N17" s="529" t="str">
        <f>+'PASSO 2022 - Obj. 4'!BA36</f>
        <v/>
      </c>
      <c r="O17" s="529" t="str">
        <f>+'PASSO 2022 - Obj. 4'!BE36</f>
        <v/>
      </c>
      <c r="P17" s="535" t="str">
        <f>+'PASSO 2022 - Obj. 4'!BI36</f>
        <v/>
      </c>
      <c r="Q17" s="533">
        <f>'PASSO 2022 - Obj. 4'!K36</f>
        <v>0</v>
      </c>
    </row>
    <row r="18" spans="2:17" ht="42.5" customHeight="1">
      <c r="B18" s="696" t="s">
        <v>346</v>
      </c>
      <c r="C18" s="697"/>
      <c r="D18" s="530" t="str">
        <f>+IFERROR((SUM('PASSO 2022 - Obj. 1'!M26:P35)+SUM('PASSO 2022 - Obj. 2'!M26:P35)+SUM('PASSO 2022 - Obj. 3'!M26:P35)+SUM('PASSO 2022 - Obj. 4'!M26:P35))/((COUNTIF('PASSO 2022 - Obj. 1'!M26:P35,"0")+SUM('PASSO 2022 - Obj. 1'!M26:P35))+(COUNTIF('PASSO 2022 - Obj. 2'!M26:P35,"0")+SUM('PASSO 2022 - Obj. 2'!M26:P35))+(COUNTIF('PASSO 2022 - Obj. 3'!M26:P35,"0")+SUM('PASSO 2022 - Obj. 3'!M26:P35))+(COUNTIF('PASSO 2022 - Obj. 4'!M26:P35,"0")+SUM('PASSO 2022 - Obj. 4'!M26:P35))),"")</f>
        <v/>
      </c>
      <c r="E18" s="530" t="str">
        <f>+IFERROR((SUM('PASSO 2022 - Obj. 1'!Q26:T35)+SUM('PASSO 2022 - Obj. 2'!Q26:T35)+SUM('PASSO 2022 - Obj. 3'!Q26:T35)+SUM('PASSO 2022 - Obj. 4'!Q26:T35))/((COUNTIF('PASSO 2022 - Obj. 1'!Q26:T35,"0")+SUM('PASSO 2022 - Obj. 1'!Q26:T35))+(COUNTIF('PASSO 2022 - Obj. 2'!Q26:T35,"0")+SUM('PASSO 2022 - Obj. 2'!Q26:T35))+(COUNTIF('PASSO 2022 - Obj. 3'!Q26:T35,"0")+SUM('PASSO 2022 - Obj. 3'!Q26:T35))+(COUNTIF('PASSO 2022 - Obj. 4'!Q26:T35,"0")+SUM('PASSO 2022 - Obj. 4'!Q26:T35))),"")</f>
        <v/>
      </c>
      <c r="F18" s="530" t="str">
        <f>+IFERROR((SUM('PASSO 2022 - Obj. 1'!U26:X35)+SUM('PASSO 2022 - Obj. 2'!U26:X35)+SUM('PASSO 2022 - Obj. 3'!U26:X35)+SUM('PASSO 2022 - Obj. 4'!U26:X35))/((COUNTIF('PASSO 2022 - Obj. 1'!U26:X35,"0")+SUM('PASSO 2022 - Obj. 1'!U26:X35))+(COUNTIF('PASSO 2022 - Obj. 2'!U26:X35,"0")+SUM('PASSO 2022 - Obj. 2'!U26:X35))+(COUNTIF('PASSO 2022 - Obj. 3'!U26:X35,"0")+SUM('PASSO 2022 - Obj. 3'!U26:X35))+(COUNTIF('PASSO 2022 - Obj. 4'!U26:X35,"0")+SUM('PASSO 2022 - Obj. 4'!U26:X35))),"")</f>
        <v/>
      </c>
      <c r="G18" s="530" t="str">
        <f>+IFERROR((SUM('PASSO 2022 - Obj. 1'!Y26:AB35)+SUM('PASSO 2022 - Obj. 2'!Y26:AB35)+SUM('PASSO 2022 - Obj. 3'!Y26:AB35)+SUM('PASSO 2022 - Obj. 4'!Y26:AB35))/((COUNTIF('PASSO 2022 - Obj. 1'!Y26:AB35,"0")+SUM('PASSO 2022 - Obj. 1'!Y26:AB35))+(COUNTIF('PASSO 2022 - Obj. 2'!Y26:AB35,"0")+SUM('PASSO 2022 - Obj. 2'!Y26:AB35))+(COUNTIF('PASSO 2022 - Obj. 3'!Y26:AB35,"0")+SUM('PASSO 2022 - Obj. 3'!Y26:AB35))+(COUNTIF('PASSO 2022 - Obj. 4'!Y26:AB35,"0")+SUM('PASSO 2022 - Obj. 4'!Y26:AB35))),"")</f>
        <v/>
      </c>
      <c r="H18" s="530" t="str">
        <f>+IFERROR((SUM('PASSO 2022 - Obj. 1'!AC26:AF35)+SUM('PASSO 2022 - Obj. 2'!AC26:AF35)+SUM('PASSO 2022 - Obj. 3'!AC26:AF35)+SUM('PASSO 2022 - Obj. 4'!AC26:AF35))/((COUNTIF('PASSO 2022 - Obj. 1'!AC26:AF35,"0")+SUM('PASSO 2022 - Obj. 1'!AC26:AF35))+(COUNTIF('PASSO 2022 - Obj. 2'!AC26:AF35,"0")+SUM('PASSO 2022 - Obj. 2'!AC26:AF35))+(COUNTIF('PASSO 2022 - Obj. 3'!AC26:AF35,"0")+SUM('PASSO 2022 - Obj. 3'!AC26:AF35))+(COUNTIF('PASSO 2022 - Obj. 4'!AC26:AF35,"0")+SUM('PASSO 2022 - Obj. 4'!AC26:AF35))),"")</f>
        <v/>
      </c>
      <c r="I18" s="530" t="str">
        <f>+IFERROR((SUM('PASSO 2022 - Obj. 1'!AG26:AJ35)+SUM('PASSO 2022 - Obj. 2'!AG26:AJ35)+SUM('PASSO 2022 - Obj. 3'!AG26:AJ35)+SUM('PASSO 2022 - Obj. 4'!AG26:AJ35))/((COUNTIF('PASSO 2022 - Obj. 1'!AG26:AJ35,"0")+SUM('PASSO 2022 - Obj. 1'!AG26:AJ35))+(COUNTIF('PASSO 2022 - Obj. 2'!AG26:AJ35,"0")+SUM('PASSO 2022 - Obj. 2'!AG26:AJ35))+(COUNTIF('PASSO 2022 - Obj. 3'!AG26:AJ35,"0")+SUM('PASSO 2022 - Obj. 3'!AG26:AJ35))+(COUNTIF('PASSO 2022 - Obj. 4'!AG26:AJ35,"0")+SUM('PASSO 2022 - Obj. 4'!AG26:AJ35))),"")</f>
        <v/>
      </c>
      <c r="J18" s="530" t="str">
        <f>+IFERROR((SUM('PASSO 2022 - Obj. 1'!AK26:AN35)+SUM('PASSO 2022 - Obj. 2'!AK26:AN35)+SUM('PASSO 2022 - Obj. 3'!AK26:AN35)+SUM('PASSO 2022 - Obj. 4'!AK26:AN35))/((COUNTIF('PASSO 2022 - Obj. 1'!AK26:AN35,"0")+SUM('PASSO 2022 - Obj. 1'!AK26:AN35))+(COUNTIF('PASSO 2022 - Obj. 2'!AK26:AN35,"0")+SUM('PASSO 2022 - Obj. 2'!AK26:AN35))+(COUNTIF('PASSO 2022 - Obj. 3'!AK26:AN35,"0")+SUM('PASSO 2022 - Obj. 3'!AK26:AN35))+(COUNTIF('PASSO 2022 - Obj. 4'!AK26:AN35,"0")+SUM('PASSO 2022 - Obj. 4'!AK26:AN35))),"")</f>
        <v/>
      </c>
      <c r="K18" s="530" t="str">
        <f>+IFERROR((SUM('PASSO 2022 - Obj. 1'!AO26:AR35)+SUM('PASSO 2022 - Obj. 2'!AO26:AR35)+SUM('PASSO 2022 - Obj. 3'!AO26:AR35)+SUM('PASSO 2022 - Obj. 4'!AO26:AR35))/((COUNTIF('PASSO 2022 - Obj. 1'!AO26:AR35,"0")+SUM('PASSO 2022 - Obj. 1'!AO26:AR35))+(COUNTIF('PASSO 2022 - Obj. 2'!AO26:AR35,"0")+SUM('PASSO 2022 - Obj. 2'!AO26:AR35))+(COUNTIF('PASSO 2022 - Obj. 3'!AO26:AR35,"0")+SUM('PASSO 2022 - Obj. 3'!AO26:AR35))+(COUNTIF('PASSO 2022 - Obj. 4'!AO26:AR35,"0")+SUM('PASSO 2022 - Obj. 4'!AO26:AR35))),"")</f>
        <v/>
      </c>
      <c r="L18" s="530" t="str">
        <f>+IFERROR((SUM('PASSO 2022 - Obj. 1'!AS26:AV35)+SUM('PASSO 2022 - Obj. 2'!AS26:AV35)+SUM('PASSO 2022 - Obj. 3'!AS26:AV35)+SUM('PASSO 2022 - Obj. 4'!AS26:AV35))/((COUNTIF('PASSO 2022 - Obj. 1'!AS26:AV35,"0")+SUM('PASSO 2022 - Obj. 1'!AS26:AV35))+(COUNTIF('PASSO 2022 - Obj. 2'!AS26:AV35,"0")+SUM('PASSO 2022 - Obj. 2'!AS26:AV35))+(COUNTIF('PASSO 2022 - Obj. 3'!AS26:AV35,"0")+SUM('PASSO 2022 - Obj. 3'!AS26:AV35))+(COUNTIF('PASSO 2022 - Obj. 4'!AS26:AV35,"0")+SUM('PASSO 2022 - Obj. 4'!AS26:AV35))),"")</f>
        <v/>
      </c>
      <c r="M18" s="530" t="str">
        <f>+IFERROR((SUM('PASSO 2022 - Obj. 1'!AW26:AZ35)+SUM('PASSO 2022 - Obj. 2'!AW26:AZ35)+SUM('PASSO 2022 - Obj. 3'!AW26:AZ35)+SUM('PASSO 2022 - Obj. 4'!AW26:AZ35))/((COUNTIF('PASSO 2022 - Obj. 1'!AW26:AZ35,"0")+SUM('PASSO 2022 - Obj. 1'!AW26:AZ35))+(COUNTIF('PASSO 2022 - Obj. 2'!AW26:AZ35,"0")+SUM('PASSO 2022 - Obj. 2'!AW26:AZ35))+(COUNTIF('PASSO 2022 - Obj. 3'!AW26:AZ35,"0")+SUM('PASSO 2022 - Obj. 3'!AW26:AZ35))+(COUNTIF('PASSO 2022 - Obj. 4'!AW26:AZ35,"0")+SUM('PASSO 2022 - Obj. 4'!AW26:AZ35))),"")</f>
        <v/>
      </c>
      <c r="N18" s="530" t="str">
        <f>+IFERROR((SUM('PASSO 2022 - Obj. 1'!BA26:BD35)+SUM('PASSO 2022 - Obj. 2'!BA26:BD35)+SUM('PASSO 2022 - Obj. 3'!BA26:BD35)+SUM('PASSO 2022 - Obj. 4'!BA26:BD35))/((COUNTIF('PASSO 2022 - Obj. 1'!BA26:BD35,"0")+SUM('PASSO 2022 - Obj. 1'!BA26:BD35))+(COUNTIF('PASSO 2022 - Obj. 2'!BA26:BD35,"0")+SUM('PASSO 2022 - Obj. 2'!BA26:BD35))+(COUNTIF('PASSO 2022 - Obj. 3'!BA26:BD35,"0")+SUM('PASSO 2022 - Obj. 3'!BA26:BD35))+(COUNTIF('PASSO 2022 - Obj. 4'!BA26:BD35,"0")+SUM('PASSO 2022 - Obj. 4'!BA26:BD35))),"")</f>
        <v/>
      </c>
      <c r="O18" s="530" t="str">
        <f>+IFERROR((SUM('PASSO 2022 - Obj. 1'!BE26:BH35)+SUM('PASSO 2022 - Obj. 2'!BE26:BH35)+SUM('PASSO 2022 - Obj. 3'!BE26:BH35)+SUM('PASSO 2022 - Obj. 4'!BE26:BH35))/((COUNTIF('PASSO 2022 - Obj. 1'!BE26:BH35,"0")+SUM('PASSO 2022 - Obj. 1'!BE26:BH35))+(COUNTIF('PASSO 2022 - Obj. 2'!BE26:BH35,"0")+SUM('PASSO 2022 - Obj. 2'!BE26:BH35))+(COUNTIF('PASSO 2022 - Obj. 3'!BE26:BH35,"0")+SUM('PASSO 2022 - Obj. 3'!BE26:BH35))+(COUNTIF('PASSO 2022 - Obj. 4'!BE26:BH35,"0")+SUM('PASSO 2022 - Obj. 4'!BE26:BH35))),"")</f>
        <v/>
      </c>
      <c r="P18" s="536" t="str">
        <f>IF(P19="","","Cumplimiento Anual: "&amp;TEXT(P19,"0%"))</f>
        <v/>
      </c>
      <c r="Q18" s="534">
        <f>SUM(Q14:Q17)</f>
        <v>0</v>
      </c>
    </row>
    <row r="19" spans="2:17" ht="10.5" customHeight="1" thickBot="1">
      <c r="B19" s="475"/>
      <c r="C19" s="520"/>
      <c r="D19" s="521"/>
      <c r="E19" s="520"/>
      <c r="F19" s="520"/>
      <c r="G19" s="522"/>
      <c r="H19" s="520"/>
      <c r="I19" s="520"/>
      <c r="J19" s="520"/>
      <c r="K19" s="520"/>
      <c r="L19" s="520"/>
      <c r="M19" s="520"/>
      <c r="N19" s="520"/>
      <c r="O19" s="524"/>
      <c r="P19" s="537" t="str">
        <f>+IFERROR((SUM('PASSO 2022 - Obj. 1'!M26:BH35)+SUM('PASSO 2022 - Obj. 2'!M26:BH35)+SUM('PASSO 2022 - Obj. 3'!M26:BH35)+SUM('PASSO 2022 - Obj. 4'!M26:BH35))/((COUNTIF('PASSO 2022 - Obj. 1'!M26:BH35,"0")+SUM('PASSO 2022 - Obj. 1'!M26:BH35))+(COUNTIF('PASSO 2022 - Obj. 2'!M26:BH35,"0")+SUM('PASSO 2022 - Obj. 2'!M26:BH35))+(COUNTIF('PASSO 2022 - Obj. 3'!M26:BH35,"0")+SUM('PASSO 2022 - Obj. 3'!M26:BH35))+(COUNTIF('PASSO 2022 - Obj. 4'!M26:BH35,"0")+SUM('PASSO 2022 - Obj. 4'!M26:BH35))),"")</f>
        <v/>
      </c>
      <c r="Q19" s="538"/>
    </row>
    <row r="20" spans="2:17" ht="27.75" customHeight="1">
      <c r="H20" s="63"/>
      <c r="I20" s="63"/>
      <c r="J20" s="63"/>
      <c r="K20" s="63"/>
      <c r="L20" s="63"/>
      <c r="M20" s="63"/>
      <c r="N20" s="63"/>
      <c r="O20" s="63"/>
    </row>
    <row r="21" spans="2:17" ht="27.75" customHeight="1">
      <c r="H21" s="63"/>
      <c r="I21" s="63"/>
      <c r="J21" s="63"/>
      <c r="K21" s="63"/>
      <c r="L21" s="63"/>
      <c r="M21" s="63"/>
      <c r="N21" s="63"/>
      <c r="O21" s="63"/>
    </row>
    <row r="22" spans="2:17" ht="27.75" customHeight="1">
      <c r="H22" s="63"/>
      <c r="I22" s="63"/>
      <c r="J22" s="63"/>
      <c r="K22" s="63"/>
      <c r="L22" s="63"/>
      <c r="M22" s="63"/>
      <c r="N22" s="63"/>
      <c r="O22" s="63"/>
    </row>
    <row r="23" spans="2:17" ht="27.75" customHeight="1">
      <c r="H23" s="63"/>
      <c r="I23" s="63"/>
      <c r="J23" s="63"/>
      <c r="K23" s="63"/>
      <c r="L23" s="63"/>
      <c r="M23" s="63"/>
      <c r="N23" s="63"/>
      <c r="O23" s="63"/>
    </row>
    <row r="24" spans="2:17" ht="27.75" customHeight="1">
      <c r="H24" s="63"/>
      <c r="I24" s="63"/>
      <c r="J24" s="63"/>
      <c r="K24" s="63"/>
      <c r="L24" s="63"/>
      <c r="M24" s="63"/>
      <c r="N24" s="63"/>
      <c r="O24" s="63"/>
    </row>
    <row r="25" spans="2:17" ht="27.75" customHeight="1">
      <c r="H25" s="63"/>
      <c r="I25" s="63"/>
      <c r="J25" s="63"/>
      <c r="K25" s="63"/>
      <c r="L25" s="63"/>
      <c r="M25" s="63"/>
      <c r="N25" s="63"/>
      <c r="O25" s="63"/>
    </row>
    <row r="26" spans="2:17" ht="27.75" customHeight="1">
      <c r="H26" s="63"/>
      <c r="I26" s="63"/>
      <c r="J26" s="63"/>
      <c r="K26" s="63"/>
      <c r="L26" s="63"/>
      <c r="M26" s="63"/>
      <c r="N26" s="63"/>
      <c r="O26" s="63"/>
    </row>
    <row r="27" spans="2:17" ht="27.75" customHeight="1">
      <c r="H27" s="63"/>
      <c r="I27" s="63"/>
      <c r="J27" s="63"/>
      <c r="K27" s="63"/>
      <c r="L27" s="63"/>
      <c r="M27" s="63"/>
      <c r="N27" s="63"/>
      <c r="O27" s="63"/>
    </row>
    <row r="28" spans="2:17" ht="27.75" customHeight="1">
      <c r="H28" s="63"/>
      <c r="I28" s="63"/>
      <c r="J28" s="63"/>
      <c r="K28" s="63"/>
      <c r="L28" s="63"/>
      <c r="M28" s="63"/>
      <c r="N28" s="63"/>
      <c r="O28" s="63"/>
    </row>
    <row r="29" spans="2:17" ht="27.75" customHeight="1">
      <c r="H29" s="63"/>
      <c r="I29" s="63"/>
      <c r="J29" s="63"/>
      <c r="K29" s="63"/>
      <c r="L29" s="63"/>
      <c r="M29" s="63"/>
      <c r="N29" s="63"/>
      <c r="O29" s="63"/>
    </row>
    <row r="30" spans="2:17" ht="27.75" customHeight="1">
      <c r="H30" s="63"/>
      <c r="I30" s="63"/>
      <c r="J30" s="63"/>
      <c r="K30" s="63"/>
      <c r="L30" s="63"/>
      <c r="M30" s="63"/>
      <c r="N30" s="63"/>
      <c r="O30" s="63"/>
    </row>
    <row r="31" spans="2:17" ht="27.75" customHeight="1">
      <c r="H31" s="63"/>
      <c r="I31" s="63"/>
      <c r="J31" s="63"/>
      <c r="K31" s="63"/>
      <c r="L31" s="63"/>
      <c r="M31" s="63"/>
      <c r="N31" s="63"/>
      <c r="O31" s="63"/>
    </row>
    <row r="32" spans="2:17" ht="27.75" customHeight="1">
      <c r="H32" s="63"/>
      <c r="I32" s="63"/>
      <c r="J32" s="63"/>
      <c r="K32" s="63"/>
      <c r="L32" s="63"/>
      <c r="M32" s="63"/>
      <c r="N32" s="63"/>
      <c r="O32" s="63"/>
    </row>
    <row r="33" spans="8:15" ht="27.75" customHeight="1">
      <c r="H33" s="63"/>
      <c r="I33" s="63"/>
      <c r="J33" s="63"/>
      <c r="K33" s="63"/>
      <c r="L33" s="63"/>
      <c r="M33" s="63"/>
      <c r="N33" s="63"/>
      <c r="O33" s="63"/>
    </row>
    <row r="34" spans="8:15" ht="27.75" customHeight="1">
      <c r="H34" s="63"/>
      <c r="I34" s="63"/>
      <c r="J34" s="63"/>
      <c r="K34" s="63"/>
      <c r="L34" s="63"/>
      <c r="M34" s="63"/>
      <c r="N34" s="63"/>
      <c r="O34" s="63"/>
    </row>
    <row r="35" spans="8:15" ht="27.75" customHeight="1">
      <c r="H35" s="63"/>
      <c r="I35" s="63"/>
      <c r="J35" s="63"/>
      <c r="K35" s="63"/>
      <c r="L35" s="63"/>
      <c r="M35" s="63"/>
      <c r="N35" s="63"/>
      <c r="O35" s="63"/>
    </row>
    <row r="36" spans="8:15" ht="27.75" customHeight="1">
      <c r="H36" s="63"/>
      <c r="I36" s="63"/>
      <c r="J36" s="63"/>
      <c r="K36" s="63"/>
      <c r="L36" s="63"/>
      <c r="M36" s="63"/>
      <c r="N36" s="63"/>
      <c r="O36" s="63"/>
    </row>
    <row r="37" spans="8:15" ht="27.75" customHeight="1">
      <c r="H37" s="63"/>
      <c r="I37" s="63"/>
      <c r="J37" s="63"/>
      <c r="K37" s="63"/>
      <c r="L37" s="63"/>
      <c r="M37" s="63"/>
      <c r="N37" s="63"/>
      <c r="O37" s="63"/>
    </row>
    <row r="38" spans="8:15" ht="27.75" customHeight="1">
      <c r="H38" s="63"/>
      <c r="I38" s="63"/>
      <c r="J38" s="63"/>
      <c r="K38" s="63"/>
      <c r="L38" s="63"/>
      <c r="M38" s="63"/>
      <c r="N38" s="63"/>
      <c r="O38" s="63"/>
    </row>
    <row r="39" spans="8:15" ht="27.75" customHeight="1">
      <c r="H39" s="63"/>
      <c r="I39" s="63"/>
      <c r="J39" s="63"/>
      <c r="K39" s="63"/>
      <c r="L39" s="63"/>
      <c r="M39" s="63"/>
      <c r="N39" s="63"/>
      <c r="O39" s="63"/>
    </row>
    <row r="40" spans="8:15" ht="27.75" customHeight="1">
      <c r="H40" s="63"/>
      <c r="I40" s="63"/>
      <c r="J40" s="63"/>
      <c r="K40" s="63"/>
      <c r="L40" s="63"/>
      <c r="M40" s="63"/>
      <c r="N40" s="63"/>
      <c r="O40" s="63"/>
    </row>
    <row r="41" spans="8:15" ht="27.75" customHeight="1">
      <c r="H41" s="63"/>
      <c r="I41" s="63"/>
      <c r="J41" s="63"/>
      <c r="K41" s="63"/>
      <c r="L41" s="63"/>
      <c r="M41" s="63"/>
      <c r="N41" s="63"/>
      <c r="O41" s="63"/>
    </row>
    <row r="42" spans="8:15" ht="27.75" customHeight="1">
      <c r="H42" s="63"/>
      <c r="I42" s="63"/>
      <c r="J42" s="63"/>
      <c r="K42" s="63"/>
      <c r="L42" s="63"/>
      <c r="M42" s="63"/>
      <c r="N42" s="63"/>
      <c r="O42" s="63"/>
    </row>
    <row r="43" spans="8:15" ht="27.75" customHeight="1">
      <c r="H43" s="63"/>
      <c r="I43" s="63"/>
      <c r="J43" s="63"/>
      <c r="K43" s="63"/>
      <c r="L43" s="63"/>
      <c r="M43" s="63"/>
      <c r="N43" s="63"/>
      <c r="O43" s="63"/>
    </row>
    <row r="44" spans="8:15" ht="27.75" customHeight="1">
      <c r="H44" s="63"/>
      <c r="I44" s="63"/>
      <c r="J44" s="63"/>
      <c r="K44" s="63"/>
      <c r="L44" s="63"/>
      <c r="M44" s="63"/>
      <c r="N44" s="63"/>
      <c r="O44" s="63"/>
    </row>
    <row r="45" spans="8:15" ht="27.75" customHeight="1">
      <c r="H45" s="63"/>
      <c r="I45" s="63"/>
      <c r="J45" s="63"/>
      <c r="K45" s="63"/>
      <c r="L45" s="63"/>
      <c r="M45" s="63"/>
      <c r="N45" s="63"/>
      <c r="O45" s="63"/>
    </row>
    <row r="46" spans="8:15" ht="27.75" customHeight="1">
      <c r="H46" s="63"/>
      <c r="I46" s="63"/>
      <c r="J46" s="63"/>
      <c r="K46" s="63"/>
      <c r="L46" s="63"/>
      <c r="M46" s="63"/>
      <c r="N46" s="63"/>
      <c r="O46" s="63"/>
    </row>
    <row r="47" spans="8:15" ht="27.75" customHeight="1">
      <c r="H47" s="63"/>
      <c r="I47" s="63"/>
      <c r="J47" s="63"/>
      <c r="K47" s="63"/>
      <c r="L47" s="63"/>
      <c r="M47" s="63"/>
      <c r="N47" s="63"/>
      <c r="O47" s="63"/>
    </row>
    <row r="48" spans="8:15" ht="27.75" customHeight="1">
      <c r="H48" s="63"/>
      <c r="I48" s="63"/>
      <c r="J48" s="63"/>
      <c r="K48" s="63"/>
      <c r="L48" s="63"/>
      <c r="M48" s="63"/>
      <c r="N48" s="63"/>
      <c r="O48" s="63"/>
    </row>
    <row r="49" spans="8:15" ht="27.75" customHeight="1">
      <c r="H49" s="63"/>
      <c r="I49" s="63"/>
      <c r="J49" s="63"/>
      <c r="K49" s="63"/>
      <c r="L49" s="63"/>
      <c r="M49" s="63"/>
      <c r="N49" s="63"/>
      <c r="O49" s="63"/>
    </row>
    <row r="50" spans="8:15" ht="27.75" customHeight="1">
      <c r="H50" s="63"/>
      <c r="I50" s="63"/>
      <c r="J50" s="63"/>
      <c r="K50" s="63"/>
      <c r="L50" s="63"/>
      <c r="M50" s="63"/>
      <c r="N50" s="63"/>
      <c r="O50" s="63"/>
    </row>
    <row r="51" spans="8:15" ht="27.75" customHeight="1">
      <c r="H51" s="63"/>
      <c r="I51" s="63"/>
      <c r="J51" s="63"/>
      <c r="K51" s="63"/>
      <c r="L51" s="63"/>
      <c r="M51" s="63"/>
      <c r="N51" s="63"/>
      <c r="O51" s="63"/>
    </row>
    <row r="52" spans="8:15" ht="27.75" customHeight="1">
      <c r="H52" s="63"/>
      <c r="I52" s="63"/>
      <c r="J52" s="63"/>
      <c r="K52" s="63"/>
      <c r="L52" s="63"/>
      <c r="M52" s="63"/>
      <c r="N52" s="63"/>
      <c r="O52" s="63"/>
    </row>
    <row r="53" spans="8:15" ht="27.75" customHeight="1">
      <c r="H53" s="63"/>
      <c r="I53" s="63"/>
      <c r="J53" s="63"/>
      <c r="K53" s="63"/>
      <c r="L53" s="63"/>
      <c r="M53" s="63"/>
      <c r="N53" s="63"/>
      <c r="O53" s="63"/>
    </row>
    <row r="54" spans="8:15" ht="27.75" customHeight="1">
      <c r="H54" s="63"/>
      <c r="I54" s="63"/>
      <c r="J54" s="63"/>
      <c r="K54" s="63"/>
      <c r="L54" s="63"/>
      <c r="M54" s="63"/>
      <c r="N54" s="63"/>
      <c r="O54" s="63"/>
    </row>
    <row r="55" spans="8:15" ht="27.75" customHeight="1">
      <c r="H55" s="63"/>
      <c r="I55" s="63"/>
      <c r="J55" s="63"/>
      <c r="K55" s="63"/>
      <c r="L55" s="63"/>
      <c r="M55" s="63"/>
      <c r="N55" s="63"/>
      <c r="O55" s="63"/>
    </row>
    <row r="56" spans="8:15" ht="27.75" customHeight="1">
      <c r="H56" s="63"/>
      <c r="I56" s="63"/>
      <c r="J56" s="63"/>
      <c r="K56" s="63"/>
      <c r="L56" s="63"/>
      <c r="M56" s="63"/>
      <c r="N56" s="63"/>
      <c r="O56" s="63"/>
    </row>
    <row r="57" spans="8:15" ht="27.75" customHeight="1">
      <c r="H57" s="63"/>
      <c r="I57" s="63"/>
      <c r="J57" s="63"/>
      <c r="K57" s="63"/>
      <c r="L57" s="63"/>
      <c r="M57" s="63"/>
      <c r="N57" s="63"/>
      <c r="O57" s="63"/>
    </row>
    <row r="58" spans="8:15" ht="27.75" customHeight="1">
      <c r="H58" s="63"/>
      <c r="I58" s="63"/>
      <c r="J58" s="63"/>
      <c r="K58" s="63"/>
      <c r="L58" s="63"/>
      <c r="M58" s="63"/>
      <c r="N58" s="63"/>
      <c r="O58" s="63"/>
    </row>
    <row r="59" spans="8:15" ht="27.75" customHeight="1">
      <c r="H59" s="63"/>
      <c r="I59" s="63"/>
      <c r="J59" s="63"/>
      <c r="K59" s="63"/>
      <c r="L59" s="63"/>
      <c r="M59" s="63"/>
      <c r="N59" s="63"/>
      <c r="O59" s="63"/>
    </row>
    <row r="60" spans="8:15" ht="27.75" customHeight="1">
      <c r="H60" s="63"/>
      <c r="I60" s="63"/>
      <c r="J60" s="63"/>
      <c r="K60" s="63"/>
      <c r="L60" s="63"/>
      <c r="M60" s="63"/>
      <c r="N60" s="63"/>
      <c r="O60" s="63"/>
    </row>
    <row r="61" spans="8:15" ht="27.75" customHeight="1">
      <c r="H61" s="63"/>
      <c r="I61" s="63"/>
      <c r="J61" s="63"/>
      <c r="K61" s="63"/>
      <c r="L61" s="63"/>
      <c r="M61" s="63"/>
      <c r="N61" s="63"/>
      <c r="O61" s="63"/>
    </row>
    <row r="62" spans="8:15" ht="27.75" customHeight="1">
      <c r="H62" s="63"/>
      <c r="I62" s="63"/>
      <c r="J62" s="63"/>
      <c r="K62" s="63"/>
      <c r="L62" s="63"/>
      <c r="M62" s="63"/>
      <c r="N62" s="63"/>
      <c r="O62" s="63"/>
    </row>
    <row r="63" spans="8:15" ht="27.75" customHeight="1">
      <c r="H63" s="63"/>
      <c r="I63" s="63"/>
      <c r="J63" s="63"/>
      <c r="K63" s="63"/>
      <c r="L63" s="63"/>
      <c r="M63" s="63"/>
      <c r="N63" s="63"/>
      <c r="O63" s="63"/>
    </row>
    <row r="64" spans="8:15" ht="27.75" customHeight="1">
      <c r="H64" s="63"/>
      <c r="I64" s="63"/>
      <c r="J64" s="63"/>
      <c r="K64" s="63"/>
      <c r="L64" s="63"/>
      <c r="M64" s="63"/>
      <c r="N64" s="63"/>
      <c r="O64" s="63"/>
    </row>
    <row r="65" spans="8:15" ht="27.75" customHeight="1">
      <c r="H65" s="63"/>
      <c r="I65" s="63"/>
      <c r="J65" s="63"/>
      <c r="K65" s="63"/>
      <c r="L65" s="63"/>
      <c r="M65" s="63"/>
      <c r="N65" s="63"/>
      <c r="O65" s="63"/>
    </row>
    <row r="66" spans="8:15" ht="27.75" customHeight="1">
      <c r="H66" s="63"/>
      <c r="I66" s="63"/>
      <c r="J66" s="63"/>
      <c r="K66" s="63"/>
      <c r="L66" s="63"/>
      <c r="M66" s="63"/>
      <c r="N66" s="63"/>
      <c r="O66" s="63"/>
    </row>
    <row r="67" spans="8:15" ht="27.75" customHeight="1">
      <c r="H67" s="63"/>
      <c r="I67" s="63"/>
      <c r="J67" s="63"/>
      <c r="K67" s="63"/>
      <c r="L67" s="63"/>
      <c r="M67" s="63"/>
      <c r="N67" s="63"/>
      <c r="O67" s="63"/>
    </row>
    <row r="68" spans="8:15" ht="27.75" customHeight="1">
      <c r="H68" s="63"/>
      <c r="I68" s="63"/>
      <c r="J68" s="63"/>
      <c r="K68" s="63"/>
      <c r="L68" s="63"/>
      <c r="M68" s="63"/>
      <c r="N68" s="63"/>
      <c r="O68" s="63"/>
    </row>
    <row r="69" spans="8:15" ht="27.75" customHeight="1">
      <c r="H69" s="63"/>
      <c r="I69" s="63"/>
      <c r="J69" s="63"/>
      <c r="K69" s="63"/>
      <c r="L69" s="63"/>
      <c r="M69" s="63"/>
      <c r="N69" s="63"/>
      <c r="O69" s="63"/>
    </row>
    <row r="70" spans="8:15" ht="27.75" customHeight="1">
      <c r="H70" s="63"/>
      <c r="I70" s="63"/>
      <c r="J70" s="63"/>
      <c r="K70" s="63"/>
      <c r="L70" s="63"/>
      <c r="M70" s="63"/>
      <c r="N70" s="63"/>
      <c r="O70" s="63"/>
    </row>
    <row r="71" spans="8:15" ht="27.75" customHeight="1">
      <c r="H71" s="63"/>
      <c r="I71" s="63"/>
      <c r="J71" s="63"/>
      <c r="K71" s="63"/>
      <c r="L71" s="63"/>
      <c r="M71" s="63"/>
      <c r="N71" s="63"/>
      <c r="O71" s="63"/>
    </row>
    <row r="72" spans="8:15" ht="27.75" customHeight="1">
      <c r="H72" s="63"/>
      <c r="I72" s="63"/>
      <c r="J72" s="63"/>
      <c r="K72" s="63"/>
      <c r="L72" s="63"/>
      <c r="M72" s="63"/>
      <c r="N72" s="63"/>
      <c r="O72" s="63"/>
    </row>
    <row r="73" spans="8:15" ht="27.75" customHeight="1">
      <c r="H73" s="63"/>
      <c r="I73" s="63"/>
      <c r="J73" s="63"/>
      <c r="K73" s="63"/>
      <c r="L73" s="63"/>
      <c r="M73" s="63"/>
      <c r="N73" s="63"/>
      <c r="O73" s="63"/>
    </row>
    <row r="74" spans="8:15" ht="27.75" customHeight="1">
      <c r="H74" s="63"/>
      <c r="I74" s="63"/>
      <c r="J74" s="63"/>
      <c r="K74" s="63"/>
      <c r="L74" s="63"/>
      <c r="M74" s="63"/>
      <c r="N74" s="63"/>
      <c r="O74" s="63"/>
    </row>
    <row r="75" spans="8:15" ht="27.75" customHeight="1">
      <c r="H75" s="63"/>
      <c r="I75" s="63"/>
      <c r="J75" s="63"/>
      <c r="K75" s="63"/>
      <c r="L75" s="63"/>
      <c r="M75" s="63"/>
      <c r="N75" s="63"/>
      <c r="O75" s="63"/>
    </row>
    <row r="76" spans="8:15" ht="27.75" customHeight="1">
      <c r="H76" s="63"/>
      <c r="I76" s="63"/>
      <c r="J76" s="63"/>
      <c r="K76" s="63"/>
      <c r="L76" s="63"/>
      <c r="M76" s="63"/>
      <c r="N76" s="63"/>
      <c r="O76" s="63"/>
    </row>
    <row r="77" spans="8:15" ht="27.75" customHeight="1">
      <c r="H77" s="63"/>
      <c r="I77" s="63"/>
      <c r="J77" s="63"/>
      <c r="K77" s="63"/>
      <c r="L77" s="63"/>
      <c r="M77" s="63"/>
      <c r="N77" s="63"/>
      <c r="O77" s="63"/>
    </row>
    <row r="78" spans="8:15" ht="27.75" customHeight="1">
      <c r="H78" s="63"/>
      <c r="I78" s="63"/>
      <c r="J78" s="63"/>
      <c r="K78" s="63"/>
      <c r="L78" s="63"/>
      <c r="M78" s="63"/>
      <c r="N78" s="63"/>
      <c r="O78" s="63"/>
    </row>
    <row r="79" spans="8:15" ht="27.75" customHeight="1">
      <c r="H79" s="63"/>
      <c r="I79" s="63"/>
      <c r="J79" s="63"/>
      <c r="K79" s="63"/>
      <c r="L79" s="63"/>
      <c r="M79" s="63"/>
      <c r="N79" s="63"/>
      <c r="O79" s="63"/>
    </row>
    <row r="80" spans="8:15" ht="27.75" customHeight="1">
      <c r="H80" s="63"/>
      <c r="I80" s="63"/>
      <c r="J80" s="63"/>
      <c r="K80" s="63"/>
      <c r="L80" s="63"/>
      <c r="M80" s="63"/>
      <c r="N80" s="63"/>
      <c r="O80" s="63"/>
    </row>
    <row r="81" spans="8:15" ht="27.75" customHeight="1">
      <c r="H81" s="63"/>
      <c r="I81" s="63"/>
      <c r="J81" s="63"/>
      <c r="K81" s="63"/>
      <c r="L81" s="63"/>
      <c r="M81" s="63"/>
      <c r="N81" s="63"/>
      <c r="O81" s="63"/>
    </row>
    <row r="82" spans="8:15" ht="27.75" customHeight="1">
      <c r="H82" s="63"/>
      <c r="I82" s="63"/>
      <c r="J82" s="63"/>
      <c r="K82" s="63"/>
      <c r="L82" s="63"/>
      <c r="M82" s="63"/>
      <c r="N82" s="63"/>
      <c r="O82" s="63"/>
    </row>
    <row r="83" spans="8:15" ht="27.75" customHeight="1">
      <c r="H83" s="63"/>
      <c r="I83" s="63"/>
      <c r="J83" s="63"/>
      <c r="K83" s="63"/>
      <c r="L83" s="63"/>
      <c r="M83" s="63"/>
      <c r="N83" s="63"/>
      <c r="O83" s="63"/>
    </row>
    <row r="84" spans="8:15" ht="27.75" customHeight="1">
      <c r="H84" s="63"/>
      <c r="I84" s="63"/>
      <c r="J84" s="63"/>
      <c r="K84" s="63"/>
      <c r="L84" s="63"/>
      <c r="M84" s="63"/>
      <c r="N84" s="63"/>
      <c r="O84" s="63"/>
    </row>
    <row r="85" spans="8:15" ht="27.75" customHeight="1">
      <c r="H85" s="63"/>
      <c r="I85" s="63"/>
      <c r="J85" s="63"/>
      <c r="K85" s="63"/>
      <c r="L85" s="63"/>
      <c r="M85" s="63"/>
      <c r="N85" s="63"/>
      <c r="O85" s="63"/>
    </row>
    <row r="86" spans="8:15" ht="27.75" customHeight="1">
      <c r="H86" s="63"/>
      <c r="I86" s="63"/>
      <c r="J86" s="63"/>
      <c r="K86" s="63"/>
      <c r="L86" s="63"/>
      <c r="M86" s="63"/>
      <c r="N86" s="63"/>
      <c r="O86" s="63"/>
    </row>
    <row r="87" spans="8:15" ht="27.75" customHeight="1">
      <c r="H87" s="63"/>
      <c r="I87" s="63"/>
      <c r="J87" s="63"/>
      <c r="K87" s="63"/>
      <c r="L87" s="63"/>
      <c r="M87" s="63"/>
      <c r="N87" s="63"/>
      <c r="O87" s="63"/>
    </row>
    <row r="88" spans="8:15" ht="27.75" customHeight="1">
      <c r="H88" s="63"/>
      <c r="I88" s="63"/>
      <c r="J88" s="63"/>
      <c r="K88" s="63"/>
      <c r="L88" s="63"/>
      <c r="M88" s="63"/>
      <c r="N88" s="63"/>
      <c r="O88" s="63"/>
    </row>
    <row r="89" spans="8:15" ht="27.75" customHeight="1">
      <c r="H89" s="63"/>
      <c r="I89" s="63"/>
      <c r="J89" s="63"/>
      <c r="K89" s="63"/>
      <c r="L89" s="63"/>
      <c r="M89" s="63"/>
      <c r="N89" s="63"/>
      <c r="O89" s="63"/>
    </row>
    <row r="90" spans="8:15" ht="27.75" customHeight="1">
      <c r="H90" s="63"/>
      <c r="I90" s="63"/>
      <c r="J90" s="63"/>
      <c r="K90" s="63"/>
      <c r="L90" s="63"/>
      <c r="M90" s="63"/>
      <c r="N90" s="63"/>
      <c r="O90" s="63"/>
    </row>
    <row r="91" spans="8:15" ht="27.75" customHeight="1">
      <c r="H91" s="63"/>
      <c r="I91" s="63"/>
      <c r="J91" s="63"/>
      <c r="K91" s="63"/>
      <c r="L91" s="63"/>
      <c r="M91" s="63"/>
      <c r="N91" s="63"/>
      <c r="O91" s="63"/>
    </row>
    <row r="92" spans="8:15" ht="27.75" customHeight="1">
      <c r="H92" s="63"/>
      <c r="I92" s="63"/>
      <c r="J92" s="63"/>
      <c r="K92" s="63"/>
      <c r="L92" s="63"/>
      <c r="M92" s="63"/>
      <c r="N92" s="63"/>
      <c r="O92" s="63"/>
    </row>
    <row r="93" spans="8:15" ht="27.75" customHeight="1">
      <c r="H93" s="63"/>
      <c r="I93" s="63"/>
      <c r="J93" s="63"/>
      <c r="K93" s="63"/>
      <c r="L93" s="63"/>
      <c r="M93" s="63"/>
      <c r="N93" s="63"/>
      <c r="O93" s="63"/>
    </row>
    <row r="94" spans="8:15" ht="27.75" customHeight="1">
      <c r="H94" s="63"/>
      <c r="I94" s="63"/>
      <c r="J94" s="63"/>
      <c r="K94" s="63"/>
      <c r="L94" s="63"/>
      <c r="M94" s="63"/>
      <c r="N94" s="63"/>
      <c r="O94" s="63"/>
    </row>
    <row r="95" spans="8:15" ht="27.75" customHeight="1">
      <c r="H95" s="63"/>
      <c r="I95" s="63"/>
      <c r="J95" s="63"/>
      <c r="K95" s="63"/>
      <c r="L95" s="63"/>
      <c r="M95" s="63"/>
      <c r="N95" s="63"/>
      <c r="O95" s="63"/>
    </row>
    <row r="96" spans="8:15" ht="27.75" customHeight="1">
      <c r="H96" s="63"/>
      <c r="I96" s="63"/>
      <c r="J96" s="63"/>
      <c r="K96" s="63"/>
      <c r="L96" s="63"/>
      <c r="M96" s="63"/>
      <c r="N96" s="63"/>
      <c r="O96" s="63"/>
    </row>
    <row r="97" spans="8:15" ht="27.75" customHeight="1">
      <c r="H97" s="63"/>
      <c r="I97" s="63"/>
      <c r="J97" s="63"/>
      <c r="K97" s="63"/>
      <c r="L97" s="63"/>
      <c r="M97" s="63"/>
      <c r="N97" s="63"/>
      <c r="O97" s="63"/>
    </row>
    <row r="98" spans="8:15" ht="27.75" customHeight="1">
      <c r="H98" s="63"/>
      <c r="I98" s="63"/>
      <c r="J98" s="63"/>
      <c r="K98" s="63"/>
      <c r="L98" s="63"/>
      <c r="M98" s="63"/>
      <c r="N98" s="63"/>
      <c r="O98" s="63"/>
    </row>
    <row r="99" spans="8:15" ht="27.75" customHeight="1">
      <c r="H99" s="63"/>
      <c r="I99" s="63"/>
      <c r="J99" s="63"/>
      <c r="K99" s="63"/>
      <c r="L99" s="63"/>
      <c r="M99" s="63"/>
      <c r="N99" s="63"/>
      <c r="O99" s="63"/>
    </row>
    <row r="100" spans="8:15" ht="27.75" customHeight="1">
      <c r="H100" s="63"/>
      <c r="I100" s="63"/>
      <c r="J100" s="63"/>
      <c r="K100" s="63"/>
      <c r="L100" s="63"/>
      <c r="M100" s="63"/>
      <c r="N100" s="63"/>
      <c r="O100" s="63"/>
    </row>
    <row r="101" spans="8:15" ht="27.75" customHeight="1">
      <c r="H101" s="63"/>
      <c r="I101" s="63"/>
      <c r="J101" s="63"/>
      <c r="K101" s="63"/>
      <c r="L101" s="63"/>
      <c r="M101" s="63"/>
      <c r="N101" s="63"/>
      <c r="O101" s="63"/>
    </row>
    <row r="102" spans="8:15" ht="27.75" customHeight="1">
      <c r="H102" s="63"/>
      <c r="I102" s="63"/>
      <c r="J102" s="63"/>
      <c r="K102" s="63"/>
      <c r="L102" s="63"/>
      <c r="M102" s="63"/>
      <c r="N102" s="63"/>
      <c r="O102" s="63"/>
    </row>
    <row r="103" spans="8:15" ht="27.75" customHeight="1">
      <c r="H103" s="63"/>
      <c r="I103" s="63"/>
      <c r="J103" s="63"/>
      <c r="K103" s="63"/>
      <c r="L103" s="63"/>
      <c r="M103" s="63"/>
      <c r="N103" s="63"/>
      <c r="O103" s="63"/>
    </row>
    <row r="104" spans="8:15" ht="27.75" customHeight="1">
      <c r="H104" s="63"/>
      <c r="I104" s="63"/>
      <c r="J104" s="63"/>
      <c r="K104" s="63"/>
      <c r="L104" s="63"/>
      <c r="M104" s="63"/>
      <c r="N104" s="63"/>
      <c r="O104" s="63"/>
    </row>
    <row r="105" spans="8:15" ht="27.75" customHeight="1">
      <c r="H105" s="63"/>
      <c r="I105" s="63"/>
      <c r="J105" s="63"/>
      <c r="K105" s="63"/>
      <c r="L105" s="63"/>
      <c r="M105" s="63"/>
      <c r="N105" s="63"/>
      <c r="O105" s="63"/>
    </row>
    <row r="106" spans="8:15" ht="27.75" customHeight="1">
      <c r="H106" s="63"/>
      <c r="I106" s="63"/>
      <c r="J106" s="63"/>
      <c r="K106" s="63"/>
      <c r="L106" s="63"/>
      <c r="M106" s="63"/>
      <c r="N106" s="63"/>
      <c r="O106" s="63"/>
    </row>
    <row r="107" spans="8:15" ht="27.75" customHeight="1">
      <c r="H107" s="63"/>
      <c r="I107" s="63"/>
      <c r="J107" s="63"/>
      <c r="K107" s="63"/>
      <c r="L107" s="63"/>
      <c r="M107" s="63"/>
      <c r="N107" s="63"/>
      <c r="O107" s="63"/>
    </row>
  </sheetData>
  <mergeCells count="13">
    <mergeCell ref="E8:H8"/>
    <mergeCell ref="B15:C15"/>
    <mergeCell ref="B17:C17"/>
    <mergeCell ref="B18:C18"/>
    <mergeCell ref="B10:D10"/>
    <mergeCell ref="E10:H10"/>
    <mergeCell ref="B14:C14"/>
    <mergeCell ref="B16:C16"/>
    <mergeCell ref="D2:N6"/>
    <mergeCell ref="O2:Q3"/>
    <mergeCell ref="O4:Q4"/>
    <mergeCell ref="O5:Q5"/>
    <mergeCell ref="O6:Q6"/>
  </mergeCells>
  <printOptions horizontalCentered="1" verticalCentered="1"/>
  <pageMargins left="0.19685039370078741" right="0.19685039370078741" top="0.23622047244094491" bottom="0.23622047244094491" header="0" footer="7.874015748031496E-2"/>
  <pageSetup paperSize="8" orientation="landscape" r:id="rId1"/>
  <headerFooter alignWithMargins="0">
    <oddFooter>&amp;C&amp;"Arial,Regular"Este documento no se encuentra controlado en formato físico, la persona que requiere imprimir este documento debe asegurarse que se encuentre en la última versión, para acceder a la última versión ingresar a www.goldfields.com.pe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2015</vt:lpstr>
      <vt:lpstr>Mantenimiento 2015</vt:lpstr>
      <vt:lpstr>PASSO 2022 - Obj. 1</vt:lpstr>
      <vt:lpstr>PASSO 2022 - Obj. 2</vt:lpstr>
      <vt:lpstr>PASSO 2022 - Obj. 3</vt:lpstr>
      <vt:lpstr>PASSO 2022 - Obj. 4</vt:lpstr>
      <vt:lpstr>Resumen Cumplimiento</vt:lpstr>
      <vt:lpstr>'2015'!Print_Area</vt:lpstr>
      <vt:lpstr>'Mantenimiento 2015'!Print_Area</vt:lpstr>
      <vt:lpstr>'PASSO 2022 - Obj. 1'!Print_Area</vt:lpstr>
      <vt:lpstr>'PASSO 2022 - Obj. 2'!Print_Area</vt:lpstr>
      <vt:lpstr>'PASSO 2022 - Obj. 3'!Print_Area</vt:lpstr>
      <vt:lpstr>'PASSO 2022 - Obj. 4'!Print_Area</vt:lpstr>
      <vt:lpstr>'Resumen Cumplimiento'!Print_Area</vt:lpstr>
      <vt:lpstr>'2015'!Print_Titles</vt:lpstr>
      <vt:lpstr>'Mantenimiento 2015'!Print_Titles</vt:lpstr>
      <vt:lpstr>'PASSO 2022 - Obj. 1'!Print_Titles</vt:lpstr>
      <vt:lpstr>'PASSO 2022 - Obj. 2'!Print_Titles</vt:lpstr>
      <vt:lpstr>'PASSO 2022 - Obj. 3'!Print_Titles</vt:lpstr>
      <vt:lpstr>'PASSO 2022 - Obj. 4'!Print_Titles</vt:lpstr>
      <vt:lpstr>'Resumen Cumplimiento'!Print_Titles</vt:lpstr>
    </vt:vector>
  </TitlesOfParts>
  <Company>Goldfields La Cima 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Diaz</dc:creator>
  <cp:lastModifiedBy>Shirley Torres</cp:lastModifiedBy>
  <cp:lastPrinted>2022-01-17T14:46:29Z</cp:lastPrinted>
  <dcterms:created xsi:type="dcterms:W3CDTF">2012-12-05T13:19:49Z</dcterms:created>
  <dcterms:modified xsi:type="dcterms:W3CDTF">2022-01-25T04:16:01Z</dcterms:modified>
</cp:coreProperties>
</file>